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<sst xmlns="http://schemas.openxmlformats.org/spreadsheetml/2006/main" count="282" uniqueCount="176">
  <si>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</si>
  <si>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</si>
  <si>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</si>
  <si>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</si>
  <si>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</si>
  <si>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</si>
  <si>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</si>
  <si>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</si>
  <si>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</si>
  <si>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</si>
  <si>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</si>
  <si>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</si>
  <si>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</si>
  <si>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</si>
  <si>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</si>
  <si>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</si>
  <si>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</si>
  <si>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</si>
  <si>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</si>
  <si>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</si>
  <si>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</si>
  <si>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</si>
  <si>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</si>
  <si>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</si>
  <si>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</si>
  <si>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</si>
  <si>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</si>
  <si>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</si>
  <si>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</si>
  <si>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</si>
  <si>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</si>
  <si>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</si>
  <si>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</si>
  <si>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</si>
  <si>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</si>
  <si>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</si>
  <si>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</si>
  <si>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</si>
  <si>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</si>
  <si>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</si>
  <si>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</si>
  <si>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</si>
  <si>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</si>
  <si>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</si>
  <si>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</si>
  <si>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</si>
  <si>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</si>
  <si>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</si>
  <si>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</si>
  <si>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</si>
  <si>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</si>
  <si>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</si>
  <si>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</si>
  <si>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</si>
  <si>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</si>
  <si>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</si>
  <si>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</si>
  <si>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</si>
  <si>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</si>
  <si>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</si>
  <si>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</si>
  <si>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</si>
  <si>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</si>
  <si>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</si>
  <si>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</si>
  <si>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</si>
  <si>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</si>
  <si>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</si>
  <si>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</si>
  <si>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</si>
  <si>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</si>
  <si>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</si>
  <si>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</si>
  <si>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</si>
  <si>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</si>
  <si>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</si>
  <si>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</si>
  <si>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</si>
  <si>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</si>
  <si>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</si>
  <si>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</si>
  <si>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</si>
  <si>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</si>
  <si>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</si>
  <si>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</si>
  <si>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</si>
  <si>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</si>
  <si>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</si>
  <si>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</si>
  <si>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</si>
  <si>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</si>
  <si>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</si>
  <si>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</si>
  <si>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</si>
  <si>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</si>
  <si>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</si>
  <si>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</si>
  <si>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</si>
  <si>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</si>
  <si>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</si>
  <si>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</si>
  <si>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</si>
  <si>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</si>
  <si>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</si>
  <si>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</si>
  <si>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</si>
  <si>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</si>
  <si>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</si>
  <si>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</si>
  <si>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</si>
  <si>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</si>
  <si>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</si>
  <si>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</si>
  <si>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</si>
  <si>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</si>
  <si>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</si>
  <si>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</si>
  <si>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</si>
  <si>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</si>
  <si>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</si>
  <si>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</si>
  <si>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</si>
  <si>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</si>
  <si>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</si>
  <si>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</si>
  <si>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</si>
  <si>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</si>
  <si>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</si>
  <si>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</si>
  <si>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</si>
  <si>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</si>
  <si>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</si>
  <si>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</si>
  <si>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</si>
  <si>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</si>
  <si>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</si>
  <si>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</si>
  <si>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</si>
  <si>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</si>
  <si>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</si>
  <si>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</si>
  <si>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</si>
  <si>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</si>
  <si>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</si>
  <si>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</si>
  <si>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</si>
  <si>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</si>
  <si>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</si>
  <si>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</si>
  <si>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</si>
  <si>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</si>
  <si>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Time</t>
  </si>
  <si>
    <t>BATES</t>
  </si>
  <si>
    <t>www.jamesyawn.net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</si>
  <si>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</si>
  <si>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</si>
  <si>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</si>
  <si>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</si>
  <si>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</si>
  <si>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</si>
  <si>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</si>
  <si>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</si>
  <si>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Ignore the stuff in gray for now…</t>
  </si>
  <si>
    <t>End</t>
  </si>
  <si>
    <t>Bates Grain Kn Calculator</t>
  </si>
  <si>
    <t>This sample uses decimal inches, but metric works fine.</t>
  </si>
  <si>
    <t>&lt;take with grain of salt</t>
  </si>
  <si>
    <t>Note:  Barbell weights used for calibration are not accurately marked.</t>
  </si>
  <si>
    <t xml:space="preserve">One weighs 15lbs, 13.6 oz, the other 15lbs, 11.0 oz.  </t>
  </si>
  <si>
    <t>1-15-11B</t>
  </si>
  <si>
    <t>Since there is only one point, LB/Volt Linearity is irrelevant.</t>
  </si>
  <si>
    <t>5 grain 38mm Orange Crush</t>
  </si>
  <si>
    <t>Terry Johnson</t>
  </si>
  <si>
    <t>5-grain, 38mm Orange Sunshine</t>
  </si>
  <si>
    <t>Peak Pressure:</t>
  </si>
  <si>
    <t>psi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</si>
</sst>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3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Grain Orange Sunshine 38mm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Data!$B$10:$B$662</c:f>
              <c:numCache>
                <c:ptCount val="653"/>
                <c:pt idx="0">
                  <c:v>-2.2987792999973333E-05</c:v>
                </c:pt>
                <c:pt idx="1">
                  <c:v>-0.044781991862000006</c:v>
                </c:pt>
                <c:pt idx="2">
                  <c:v>-2.2987792999973333E-05</c:v>
                </c:pt>
                <c:pt idx="3">
                  <c:v>-0.044781991862000006</c:v>
                </c:pt>
                <c:pt idx="4">
                  <c:v>0.04473601627599999</c:v>
                </c:pt>
                <c:pt idx="5">
                  <c:v>-0.044781991862000006</c:v>
                </c:pt>
                <c:pt idx="6">
                  <c:v>-2.2987792999973333E-05</c:v>
                </c:pt>
                <c:pt idx="7">
                  <c:v>-2.2987792999973333E-05</c:v>
                </c:pt>
                <c:pt idx="8">
                  <c:v>-2.2987792999973333E-05</c:v>
                </c:pt>
                <c:pt idx="9">
                  <c:v>-2.2987792999973333E-05</c:v>
                </c:pt>
                <c:pt idx="10">
                  <c:v>0.08949502034500004</c:v>
                </c:pt>
                <c:pt idx="11">
                  <c:v>0.04473601627599999</c:v>
                </c:pt>
                <c:pt idx="12">
                  <c:v>0.04473601627599999</c:v>
                </c:pt>
                <c:pt idx="13">
                  <c:v>-2.2987792999973333E-05</c:v>
                </c:pt>
                <c:pt idx="14">
                  <c:v>-2.2987792999973333E-05</c:v>
                </c:pt>
                <c:pt idx="15">
                  <c:v>-0.044781991862000006</c:v>
                </c:pt>
                <c:pt idx="16">
                  <c:v>-2.2987792999973333E-05</c:v>
                </c:pt>
                <c:pt idx="17">
                  <c:v>-2.2987792999973333E-05</c:v>
                </c:pt>
                <c:pt idx="18">
                  <c:v>0.04473601627599999</c:v>
                </c:pt>
                <c:pt idx="19">
                  <c:v>0.04473601627599999</c:v>
                </c:pt>
                <c:pt idx="20">
                  <c:v>0.04473601627599999</c:v>
                </c:pt>
                <c:pt idx="21">
                  <c:v>-2.2987792999973333E-05</c:v>
                </c:pt>
                <c:pt idx="22">
                  <c:v>0.08949502034500004</c:v>
                </c:pt>
                <c:pt idx="23">
                  <c:v>0.04473601627599999</c:v>
                </c:pt>
                <c:pt idx="24">
                  <c:v>0.04473601627599999</c:v>
                </c:pt>
                <c:pt idx="25">
                  <c:v>0.04473601627599999</c:v>
                </c:pt>
                <c:pt idx="26">
                  <c:v>0.04473601627599999</c:v>
                </c:pt>
                <c:pt idx="27">
                  <c:v>0.08949502034500004</c:v>
                </c:pt>
                <c:pt idx="28">
                  <c:v>0.04473601627599999</c:v>
                </c:pt>
                <c:pt idx="29">
                  <c:v>0.04473601627599999</c:v>
                </c:pt>
                <c:pt idx="30">
                  <c:v>0.08949502034500004</c:v>
                </c:pt>
                <c:pt idx="31">
                  <c:v>0.17901302848300002</c:v>
                </c:pt>
                <c:pt idx="32">
                  <c:v>0.17901302848300002</c:v>
                </c:pt>
                <c:pt idx="33">
                  <c:v>0.08949502034500004</c:v>
                </c:pt>
                <c:pt idx="34">
                  <c:v>0.17901302848300002</c:v>
                </c:pt>
                <c:pt idx="35">
                  <c:v>0.13425402441400006</c:v>
                </c:pt>
                <c:pt idx="36">
                  <c:v>0.22377203255199998</c:v>
                </c:pt>
                <c:pt idx="37">
                  <c:v>0.22377203255199998</c:v>
                </c:pt>
                <c:pt idx="38">
                  <c:v>0.3580600447600001</c:v>
                </c:pt>
                <c:pt idx="39">
                  <c:v>0.40279338216000005</c:v>
                </c:pt>
                <c:pt idx="40">
                  <c:v>0.62660673584</c:v>
                </c:pt>
                <c:pt idx="41">
                  <c:v>2.4169668986</c:v>
                </c:pt>
                <c:pt idx="42">
                  <c:v>15.889401456700003</c:v>
                </c:pt>
                <c:pt idx="43">
                  <c:v>-2.32748019938</c:v>
                </c:pt>
                <c:pt idx="44">
                  <c:v>21.529101969400003</c:v>
                </c:pt>
                <c:pt idx="45">
                  <c:v>27.481935843900004</c:v>
                </c:pt>
                <c:pt idx="46">
                  <c:v>32.4055362915</c:v>
                </c:pt>
                <c:pt idx="47">
                  <c:v>32.8979696696</c:v>
                </c:pt>
                <c:pt idx="48">
                  <c:v>35.8969366089</c:v>
                </c:pt>
                <c:pt idx="49">
                  <c:v>37.104370052</c:v>
                </c:pt>
                <c:pt idx="50">
                  <c:v>37.823036783999996</c:v>
                </c:pt>
                <c:pt idx="51">
                  <c:v>37.911036792000004</c:v>
                </c:pt>
                <c:pt idx="52">
                  <c:v>38.314370162</c:v>
                </c:pt>
                <c:pt idx="53">
                  <c:v>40.818703723</c:v>
                </c:pt>
                <c:pt idx="54">
                  <c:v>42.835370573</c:v>
                </c:pt>
                <c:pt idx="55">
                  <c:v>44.041704016000004</c:v>
                </c:pt>
                <c:pt idx="56">
                  <c:v>44.177370695</c:v>
                </c:pt>
                <c:pt idx="57">
                  <c:v>43.326703951</c:v>
                </c:pt>
                <c:pt idx="58">
                  <c:v>43.326703951</c:v>
                </c:pt>
                <c:pt idx="59">
                  <c:v>43.414703959</c:v>
                </c:pt>
                <c:pt idx="60">
                  <c:v>43.506370634</c:v>
                </c:pt>
                <c:pt idx="61">
                  <c:v>43.909704004000005</c:v>
                </c:pt>
                <c:pt idx="62">
                  <c:v>44.580704065</c:v>
                </c:pt>
                <c:pt idx="63">
                  <c:v>45.475370813</c:v>
                </c:pt>
                <c:pt idx="64">
                  <c:v>45.878704182999996</c:v>
                </c:pt>
                <c:pt idx="65">
                  <c:v>45.922704187</c:v>
                </c:pt>
                <c:pt idx="66">
                  <c:v>45.966704191000005</c:v>
                </c:pt>
                <c:pt idx="67">
                  <c:v>45.966704191000005</c:v>
                </c:pt>
                <c:pt idx="68">
                  <c:v>45.878704182999996</c:v>
                </c:pt>
                <c:pt idx="69">
                  <c:v>45.611037492</c:v>
                </c:pt>
                <c:pt idx="70">
                  <c:v>45.431370809</c:v>
                </c:pt>
                <c:pt idx="71">
                  <c:v>45.295704130000004</c:v>
                </c:pt>
                <c:pt idx="72">
                  <c:v>45.431370809</c:v>
                </c:pt>
                <c:pt idx="73">
                  <c:v>45.519370817</c:v>
                </c:pt>
                <c:pt idx="74">
                  <c:v>45.655037496</c:v>
                </c:pt>
                <c:pt idx="75">
                  <c:v>45.6990375</c:v>
                </c:pt>
                <c:pt idx="76">
                  <c:v>45.655037496</c:v>
                </c:pt>
                <c:pt idx="77">
                  <c:v>45.563370821</c:v>
                </c:pt>
                <c:pt idx="78">
                  <c:v>45.475370813</c:v>
                </c:pt>
                <c:pt idx="79">
                  <c:v>45.475370813</c:v>
                </c:pt>
                <c:pt idx="80">
                  <c:v>45.431370809</c:v>
                </c:pt>
                <c:pt idx="81">
                  <c:v>45.563370821</c:v>
                </c:pt>
                <c:pt idx="82">
                  <c:v>45.563370821</c:v>
                </c:pt>
                <c:pt idx="83">
                  <c:v>45.563370821</c:v>
                </c:pt>
                <c:pt idx="84">
                  <c:v>45.563370821</c:v>
                </c:pt>
                <c:pt idx="85">
                  <c:v>45.519370817</c:v>
                </c:pt>
                <c:pt idx="86">
                  <c:v>45.563370821</c:v>
                </c:pt>
                <c:pt idx="87">
                  <c:v>45.519370817</c:v>
                </c:pt>
                <c:pt idx="88">
                  <c:v>45.475370813</c:v>
                </c:pt>
                <c:pt idx="89">
                  <c:v>45.475370813</c:v>
                </c:pt>
                <c:pt idx="90">
                  <c:v>45.475370813</c:v>
                </c:pt>
                <c:pt idx="91">
                  <c:v>45.387370805</c:v>
                </c:pt>
                <c:pt idx="92">
                  <c:v>45.519370817</c:v>
                </c:pt>
                <c:pt idx="93">
                  <c:v>45.475370813</c:v>
                </c:pt>
                <c:pt idx="94">
                  <c:v>45.475370813</c:v>
                </c:pt>
                <c:pt idx="95">
                  <c:v>45.519370817</c:v>
                </c:pt>
                <c:pt idx="96">
                  <c:v>45.611037492</c:v>
                </c:pt>
                <c:pt idx="97">
                  <c:v>45.563370821</c:v>
                </c:pt>
                <c:pt idx="98">
                  <c:v>45.655037496</c:v>
                </c:pt>
                <c:pt idx="99">
                  <c:v>45.74303750400001</c:v>
                </c:pt>
                <c:pt idx="100">
                  <c:v>45.74303750400001</c:v>
                </c:pt>
                <c:pt idx="101">
                  <c:v>45.6990375</c:v>
                </c:pt>
                <c:pt idx="102">
                  <c:v>45.74303750400001</c:v>
                </c:pt>
                <c:pt idx="103">
                  <c:v>45.787037508</c:v>
                </c:pt>
                <c:pt idx="104">
                  <c:v>45.922704187</c:v>
                </c:pt>
                <c:pt idx="105">
                  <c:v>45.878704182999996</c:v>
                </c:pt>
                <c:pt idx="106">
                  <c:v>45.878704182999996</c:v>
                </c:pt>
                <c:pt idx="107">
                  <c:v>45.787037508</c:v>
                </c:pt>
                <c:pt idx="108">
                  <c:v>45.787037508</c:v>
                </c:pt>
                <c:pt idx="109">
                  <c:v>45.74303750400001</c:v>
                </c:pt>
                <c:pt idx="110">
                  <c:v>45.74303750400001</c:v>
                </c:pt>
                <c:pt idx="111">
                  <c:v>45.6990375</c:v>
                </c:pt>
                <c:pt idx="112">
                  <c:v>45.834704179</c:v>
                </c:pt>
                <c:pt idx="113">
                  <c:v>46.058370866000004</c:v>
                </c:pt>
                <c:pt idx="114">
                  <c:v>47.041037622</c:v>
                </c:pt>
                <c:pt idx="115">
                  <c:v>47.847704362</c:v>
                </c:pt>
                <c:pt idx="116">
                  <c:v>47.488370996</c:v>
                </c:pt>
                <c:pt idx="117">
                  <c:v>47.308704313</c:v>
                </c:pt>
                <c:pt idx="118">
                  <c:v>47.264704309</c:v>
                </c:pt>
                <c:pt idx="119">
                  <c:v>47.356370983999994</c:v>
                </c:pt>
                <c:pt idx="120">
                  <c:v>47.532371000000005</c:v>
                </c:pt>
                <c:pt idx="121">
                  <c:v>47.624037675000004</c:v>
                </c:pt>
                <c:pt idx="122">
                  <c:v>47.803704358</c:v>
                </c:pt>
                <c:pt idx="123">
                  <c:v>47.759704354</c:v>
                </c:pt>
                <c:pt idx="124">
                  <c:v>47.624037675000004</c:v>
                </c:pt>
                <c:pt idx="125">
                  <c:v>47.624037675000004</c:v>
                </c:pt>
                <c:pt idx="126">
                  <c:v>47.580037671</c:v>
                </c:pt>
                <c:pt idx="127">
                  <c:v>47.712037683</c:v>
                </c:pt>
                <c:pt idx="128">
                  <c:v>47.803704358</c:v>
                </c:pt>
                <c:pt idx="129">
                  <c:v>47.759704354</c:v>
                </c:pt>
                <c:pt idx="130">
                  <c:v>47.983371041000005</c:v>
                </c:pt>
                <c:pt idx="131">
                  <c:v>48.115371053000004</c:v>
                </c:pt>
                <c:pt idx="132">
                  <c:v>48.159371057</c:v>
                </c:pt>
                <c:pt idx="133">
                  <c:v>48.071371049</c:v>
                </c:pt>
                <c:pt idx="134">
                  <c:v>48.295037736</c:v>
                </c:pt>
                <c:pt idx="135">
                  <c:v>48.966037797</c:v>
                </c:pt>
                <c:pt idx="136">
                  <c:v>48.786371114000005</c:v>
                </c:pt>
                <c:pt idx="137">
                  <c:v>48.786371114000005</c:v>
                </c:pt>
                <c:pt idx="138">
                  <c:v>48.830371117999995</c:v>
                </c:pt>
                <c:pt idx="139">
                  <c:v>48.698371106</c:v>
                </c:pt>
                <c:pt idx="140">
                  <c:v>48.654371102</c:v>
                </c:pt>
                <c:pt idx="141">
                  <c:v>48.786371114000005</c:v>
                </c:pt>
                <c:pt idx="142">
                  <c:v>48.878037789000004</c:v>
                </c:pt>
                <c:pt idx="143">
                  <c:v>48.878037789000004</c:v>
                </c:pt>
                <c:pt idx="144">
                  <c:v>48.74237111</c:v>
                </c:pt>
                <c:pt idx="145">
                  <c:v>48.698371106</c:v>
                </c:pt>
                <c:pt idx="146">
                  <c:v>48.830371117999995</c:v>
                </c:pt>
                <c:pt idx="147">
                  <c:v>48.878037789000004</c:v>
                </c:pt>
                <c:pt idx="148">
                  <c:v>48.830371117999995</c:v>
                </c:pt>
                <c:pt idx="149">
                  <c:v>48.830371117999995</c:v>
                </c:pt>
                <c:pt idx="150">
                  <c:v>48.922037793</c:v>
                </c:pt>
                <c:pt idx="151">
                  <c:v>48.878037789000004</c:v>
                </c:pt>
                <c:pt idx="152">
                  <c:v>48.878037789000004</c:v>
                </c:pt>
                <c:pt idx="153">
                  <c:v>48.878037789000004</c:v>
                </c:pt>
                <c:pt idx="154">
                  <c:v>48.922037793</c:v>
                </c:pt>
                <c:pt idx="155">
                  <c:v>48.878037789000004</c:v>
                </c:pt>
                <c:pt idx="156">
                  <c:v>48.966037797</c:v>
                </c:pt>
                <c:pt idx="157">
                  <c:v>49.057704472</c:v>
                </c:pt>
                <c:pt idx="158">
                  <c:v>49.010037801</c:v>
                </c:pt>
                <c:pt idx="159">
                  <c:v>49.010037801</c:v>
                </c:pt>
                <c:pt idx="160">
                  <c:v>49.010037801</c:v>
                </c:pt>
                <c:pt idx="161">
                  <c:v>48.966037797</c:v>
                </c:pt>
                <c:pt idx="162">
                  <c:v>48.878037789000004</c:v>
                </c:pt>
                <c:pt idx="163">
                  <c:v>48.878037789000004</c:v>
                </c:pt>
                <c:pt idx="164">
                  <c:v>48.878037789000004</c:v>
                </c:pt>
                <c:pt idx="165">
                  <c:v>48.878037789000004</c:v>
                </c:pt>
                <c:pt idx="166">
                  <c:v>48.922037793</c:v>
                </c:pt>
                <c:pt idx="167">
                  <c:v>48.786371114000005</c:v>
                </c:pt>
                <c:pt idx="168">
                  <c:v>48.786371114000005</c:v>
                </c:pt>
                <c:pt idx="169">
                  <c:v>48.698371106</c:v>
                </c:pt>
                <c:pt idx="170">
                  <c:v>48.654371102</c:v>
                </c:pt>
                <c:pt idx="171">
                  <c:v>48.606704431</c:v>
                </c:pt>
                <c:pt idx="172">
                  <c:v>48.606704431</c:v>
                </c:pt>
                <c:pt idx="173">
                  <c:v>48.606704431</c:v>
                </c:pt>
                <c:pt idx="174">
                  <c:v>48.698371106</c:v>
                </c:pt>
                <c:pt idx="175">
                  <c:v>48.654371102</c:v>
                </c:pt>
                <c:pt idx="176">
                  <c:v>48.74237111</c:v>
                </c:pt>
                <c:pt idx="177">
                  <c:v>48.74237111</c:v>
                </c:pt>
                <c:pt idx="178">
                  <c:v>48.74237111</c:v>
                </c:pt>
                <c:pt idx="179">
                  <c:v>48.786371114000005</c:v>
                </c:pt>
                <c:pt idx="180">
                  <c:v>48.830371117999995</c:v>
                </c:pt>
                <c:pt idx="181">
                  <c:v>48.878037789000004</c:v>
                </c:pt>
                <c:pt idx="182">
                  <c:v>48.830371117999995</c:v>
                </c:pt>
                <c:pt idx="183">
                  <c:v>48.878037789000004</c:v>
                </c:pt>
                <c:pt idx="184">
                  <c:v>48.966037797</c:v>
                </c:pt>
                <c:pt idx="185">
                  <c:v>48.878037789000004</c:v>
                </c:pt>
                <c:pt idx="186">
                  <c:v>48.830371117999995</c:v>
                </c:pt>
                <c:pt idx="187">
                  <c:v>48.878037789000004</c:v>
                </c:pt>
                <c:pt idx="188">
                  <c:v>48.830371117999995</c:v>
                </c:pt>
                <c:pt idx="189">
                  <c:v>48.830371117999995</c:v>
                </c:pt>
                <c:pt idx="190">
                  <c:v>48.878037789000004</c:v>
                </c:pt>
                <c:pt idx="191">
                  <c:v>48.830371117999995</c:v>
                </c:pt>
                <c:pt idx="192">
                  <c:v>48.878037789000004</c:v>
                </c:pt>
                <c:pt idx="193">
                  <c:v>48.922037793</c:v>
                </c:pt>
                <c:pt idx="194">
                  <c:v>48.878037789000004</c:v>
                </c:pt>
                <c:pt idx="195">
                  <c:v>48.830371117999995</c:v>
                </c:pt>
                <c:pt idx="196">
                  <c:v>48.786371114000005</c:v>
                </c:pt>
                <c:pt idx="197">
                  <c:v>48.878037789000004</c:v>
                </c:pt>
                <c:pt idx="198">
                  <c:v>48.878037789000004</c:v>
                </c:pt>
                <c:pt idx="199">
                  <c:v>48.878037789000004</c:v>
                </c:pt>
                <c:pt idx="200">
                  <c:v>48.830371117999995</c:v>
                </c:pt>
                <c:pt idx="201">
                  <c:v>48.830371117999995</c:v>
                </c:pt>
                <c:pt idx="202">
                  <c:v>48.830371117999995</c:v>
                </c:pt>
                <c:pt idx="203">
                  <c:v>48.830371117999995</c:v>
                </c:pt>
                <c:pt idx="204">
                  <c:v>48.830371117999995</c:v>
                </c:pt>
                <c:pt idx="205">
                  <c:v>48.878037789000004</c:v>
                </c:pt>
                <c:pt idx="206">
                  <c:v>50.755371292999996</c:v>
                </c:pt>
                <c:pt idx="207">
                  <c:v>50.579371277</c:v>
                </c:pt>
                <c:pt idx="208">
                  <c:v>50.17603790700001</c:v>
                </c:pt>
                <c:pt idx="209">
                  <c:v>50.17603790700001</c:v>
                </c:pt>
                <c:pt idx="210">
                  <c:v>50.084371232</c:v>
                </c:pt>
                <c:pt idx="211">
                  <c:v>49.95237122</c:v>
                </c:pt>
                <c:pt idx="212">
                  <c:v>49.860704545</c:v>
                </c:pt>
                <c:pt idx="213">
                  <c:v>49.860704545</c:v>
                </c:pt>
                <c:pt idx="214">
                  <c:v>49.95237122</c:v>
                </c:pt>
                <c:pt idx="215">
                  <c:v>49.728704533000005</c:v>
                </c:pt>
                <c:pt idx="216">
                  <c:v>49.593037854</c:v>
                </c:pt>
                <c:pt idx="217">
                  <c:v>49.681037862000004</c:v>
                </c:pt>
                <c:pt idx="218">
                  <c:v>49.681037862000004</c:v>
                </c:pt>
                <c:pt idx="219">
                  <c:v>49.637037858</c:v>
                </c:pt>
                <c:pt idx="220">
                  <c:v>49.637037858</c:v>
                </c:pt>
                <c:pt idx="221">
                  <c:v>49.728704533000005</c:v>
                </c:pt>
                <c:pt idx="222">
                  <c:v>49.772704537</c:v>
                </c:pt>
                <c:pt idx="223">
                  <c:v>49.772704537</c:v>
                </c:pt>
                <c:pt idx="224">
                  <c:v>49.593037854</c:v>
                </c:pt>
                <c:pt idx="225">
                  <c:v>49.593037854</c:v>
                </c:pt>
                <c:pt idx="226">
                  <c:v>49.637037858</c:v>
                </c:pt>
                <c:pt idx="227">
                  <c:v>49.54903785</c:v>
                </c:pt>
                <c:pt idx="228">
                  <c:v>49.505037846</c:v>
                </c:pt>
                <c:pt idx="229">
                  <c:v>49.637037858</c:v>
                </c:pt>
                <c:pt idx="230">
                  <c:v>49.637037858</c:v>
                </c:pt>
                <c:pt idx="231">
                  <c:v>49.637037858</c:v>
                </c:pt>
                <c:pt idx="232">
                  <c:v>49.593037854</c:v>
                </c:pt>
                <c:pt idx="233">
                  <c:v>49.54903785</c:v>
                </c:pt>
                <c:pt idx="234">
                  <c:v>49.505037846</c:v>
                </c:pt>
                <c:pt idx="235">
                  <c:v>49.54903785</c:v>
                </c:pt>
                <c:pt idx="236">
                  <c:v>49.728704533000005</c:v>
                </c:pt>
                <c:pt idx="237">
                  <c:v>49.681037862000004</c:v>
                </c:pt>
                <c:pt idx="238">
                  <c:v>49.637037858</c:v>
                </c:pt>
                <c:pt idx="239">
                  <c:v>49.593037854</c:v>
                </c:pt>
                <c:pt idx="240">
                  <c:v>49.681037862000004</c:v>
                </c:pt>
                <c:pt idx="241">
                  <c:v>49.637037858</c:v>
                </c:pt>
                <c:pt idx="242">
                  <c:v>49.593037854</c:v>
                </c:pt>
                <c:pt idx="243">
                  <c:v>49.681037862000004</c:v>
                </c:pt>
                <c:pt idx="244">
                  <c:v>49.772704537</c:v>
                </c:pt>
                <c:pt idx="245">
                  <c:v>49.728704533000005</c:v>
                </c:pt>
                <c:pt idx="246">
                  <c:v>49.681037862000004</c:v>
                </c:pt>
                <c:pt idx="247">
                  <c:v>49.54903785</c:v>
                </c:pt>
                <c:pt idx="248">
                  <c:v>49.637037858</c:v>
                </c:pt>
                <c:pt idx="249">
                  <c:v>49.772704537</c:v>
                </c:pt>
                <c:pt idx="250">
                  <c:v>50.040371228000005</c:v>
                </c:pt>
                <c:pt idx="251">
                  <c:v>49.95237122</c:v>
                </c:pt>
                <c:pt idx="252">
                  <c:v>49.81670454100001</c:v>
                </c:pt>
                <c:pt idx="253">
                  <c:v>49.81670454100001</c:v>
                </c:pt>
                <c:pt idx="254">
                  <c:v>49.728704533000005</c:v>
                </c:pt>
                <c:pt idx="255">
                  <c:v>49.681037862000004</c:v>
                </c:pt>
                <c:pt idx="256">
                  <c:v>49.637037858</c:v>
                </c:pt>
                <c:pt idx="257">
                  <c:v>49.772704537</c:v>
                </c:pt>
                <c:pt idx="258">
                  <c:v>49.681037862000004</c:v>
                </c:pt>
                <c:pt idx="259">
                  <c:v>49.681037862000004</c:v>
                </c:pt>
                <c:pt idx="260">
                  <c:v>49.681037862000004</c:v>
                </c:pt>
                <c:pt idx="261">
                  <c:v>49.728704533000005</c:v>
                </c:pt>
                <c:pt idx="262">
                  <c:v>49.728704533000005</c:v>
                </c:pt>
                <c:pt idx="263">
                  <c:v>49.772704537</c:v>
                </c:pt>
                <c:pt idx="264">
                  <c:v>49.772704537</c:v>
                </c:pt>
                <c:pt idx="265">
                  <c:v>49.81670454100001</c:v>
                </c:pt>
                <c:pt idx="266">
                  <c:v>49.681037862000004</c:v>
                </c:pt>
                <c:pt idx="267">
                  <c:v>49.681037862000004</c:v>
                </c:pt>
                <c:pt idx="268">
                  <c:v>49.637037858</c:v>
                </c:pt>
                <c:pt idx="269">
                  <c:v>49.593037854</c:v>
                </c:pt>
                <c:pt idx="270">
                  <c:v>49.772704537</c:v>
                </c:pt>
                <c:pt idx="271">
                  <c:v>50.128371236</c:v>
                </c:pt>
                <c:pt idx="272">
                  <c:v>50.308037919</c:v>
                </c:pt>
                <c:pt idx="273">
                  <c:v>49.95237122</c:v>
                </c:pt>
                <c:pt idx="274">
                  <c:v>49.54903785</c:v>
                </c:pt>
                <c:pt idx="275">
                  <c:v>49.281371158999995</c:v>
                </c:pt>
                <c:pt idx="276">
                  <c:v>49.413371171</c:v>
                </c:pt>
                <c:pt idx="277">
                  <c:v>49.457371175000006</c:v>
                </c:pt>
                <c:pt idx="278">
                  <c:v>49.505037846</c:v>
                </c:pt>
                <c:pt idx="279">
                  <c:v>49.457371175000006</c:v>
                </c:pt>
                <c:pt idx="280">
                  <c:v>49.233704488</c:v>
                </c:pt>
                <c:pt idx="281">
                  <c:v>49.145704480000006</c:v>
                </c:pt>
                <c:pt idx="282">
                  <c:v>49.145704480000006</c:v>
                </c:pt>
                <c:pt idx="283">
                  <c:v>49.281371158999995</c:v>
                </c:pt>
                <c:pt idx="284">
                  <c:v>49.233704488</c:v>
                </c:pt>
                <c:pt idx="285">
                  <c:v>49.145704480000006</c:v>
                </c:pt>
                <c:pt idx="286">
                  <c:v>49.101704476</c:v>
                </c:pt>
                <c:pt idx="287">
                  <c:v>49.281371158999995</c:v>
                </c:pt>
                <c:pt idx="288">
                  <c:v>49.369371167000004</c:v>
                </c:pt>
                <c:pt idx="289">
                  <c:v>49.325371163</c:v>
                </c:pt>
                <c:pt idx="290">
                  <c:v>49.145704480000006</c:v>
                </c:pt>
                <c:pt idx="291">
                  <c:v>49.281371158999995</c:v>
                </c:pt>
                <c:pt idx="292">
                  <c:v>49.281371158999995</c:v>
                </c:pt>
                <c:pt idx="293">
                  <c:v>49.281371158999995</c:v>
                </c:pt>
                <c:pt idx="294">
                  <c:v>49.189704483999996</c:v>
                </c:pt>
                <c:pt idx="295">
                  <c:v>49.101704476</c:v>
                </c:pt>
                <c:pt idx="296">
                  <c:v>48.966037797</c:v>
                </c:pt>
                <c:pt idx="297">
                  <c:v>49.057704472</c:v>
                </c:pt>
                <c:pt idx="298">
                  <c:v>49.101704476</c:v>
                </c:pt>
                <c:pt idx="299">
                  <c:v>49.281371158999995</c:v>
                </c:pt>
                <c:pt idx="300">
                  <c:v>49.325371163</c:v>
                </c:pt>
                <c:pt idx="301">
                  <c:v>49.189704483999996</c:v>
                </c:pt>
                <c:pt idx="302">
                  <c:v>49.189704483999996</c:v>
                </c:pt>
                <c:pt idx="303">
                  <c:v>49.145704480000006</c:v>
                </c:pt>
                <c:pt idx="304">
                  <c:v>49.233704488</c:v>
                </c:pt>
                <c:pt idx="305">
                  <c:v>49.369371167000004</c:v>
                </c:pt>
                <c:pt idx="306">
                  <c:v>49.325371163</c:v>
                </c:pt>
                <c:pt idx="307">
                  <c:v>49.413371171</c:v>
                </c:pt>
                <c:pt idx="308">
                  <c:v>49.457371175000006</c:v>
                </c:pt>
                <c:pt idx="309">
                  <c:v>49.369371167000004</c:v>
                </c:pt>
                <c:pt idx="310">
                  <c:v>49.281371158999995</c:v>
                </c:pt>
                <c:pt idx="311">
                  <c:v>49.325371163</c:v>
                </c:pt>
                <c:pt idx="312">
                  <c:v>49.057704472</c:v>
                </c:pt>
                <c:pt idx="313">
                  <c:v>49.010037801</c:v>
                </c:pt>
                <c:pt idx="314">
                  <c:v>49.010037801</c:v>
                </c:pt>
                <c:pt idx="315">
                  <c:v>49.233704488</c:v>
                </c:pt>
                <c:pt idx="316">
                  <c:v>49.189704483999996</c:v>
                </c:pt>
                <c:pt idx="317">
                  <c:v>49.233704488</c:v>
                </c:pt>
                <c:pt idx="318">
                  <c:v>49.233704488</c:v>
                </c:pt>
                <c:pt idx="319">
                  <c:v>49.189704483999996</c:v>
                </c:pt>
                <c:pt idx="320">
                  <c:v>49.189704483999996</c:v>
                </c:pt>
                <c:pt idx="321">
                  <c:v>49.189704483999996</c:v>
                </c:pt>
                <c:pt idx="322">
                  <c:v>49.281371158999995</c:v>
                </c:pt>
                <c:pt idx="323">
                  <c:v>49.233704488</c:v>
                </c:pt>
                <c:pt idx="324">
                  <c:v>49.145704480000006</c:v>
                </c:pt>
                <c:pt idx="325">
                  <c:v>49.145704480000006</c:v>
                </c:pt>
                <c:pt idx="326">
                  <c:v>49.189704483999996</c:v>
                </c:pt>
                <c:pt idx="327">
                  <c:v>49.145704480000006</c:v>
                </c:pt>
                <c:pt idx="328">
                  <c:v>49.189704483999996</c:v>
                </c:pt>
                <c:pt idx="329">
                  <c:v>49.057704472</c:v>
                </c:pt>
                <c:pt idx="330">
                  <c:v>49.010037801</c:v>
                </c:pt>
                <c:pt idx="331">
                  <c:v>49.101704476</c:v>
                </c:pt>
                <c:pt idx="332">
                  <c:v>49.145704480000006</c:v>
                </c:pt>
                <c:pt idx="333">
                  <c:v>49.233704488</c:v>
                </c:pt>
                <c:pt idx="334">
                  <c:v>49.281371158999995</c:v>
                </c:pt>
                <c:pt idx="335">
                  <c:v>49.281371158999995</c:v>
                </c:pt>
                <c:pt idx="336">
                  <c:v>49.233704488</c:v>
                </c:pt>
                <c:pt idx="337">
                  <c:v>49.233704488</c:v>
                </c:pt>
                <c:pt idx="338">
                  <c:v>49.233704488</c:v>
                </c:pt>
                <c:pt idx="339">
                  <c:v>49.281371158999995</c:v>
                </c:pt>
                <c:pt idx="340">
                  <c:v>49.325371163</c:v>
                </c:pt>
                <c:pt idx="341">
                  <c:v>49.457371175000006</c:v>
                </c:pt>
                <c:pt idx="342">
                  <c:v>49.505037846</c:v>
                </c:pt>
                <c:pt idx="343">
                  <c:v>49.413371171</c:v>
                </c:pt>
                <c:pt idx="344">
                  <c:v>49.281371158999995</c:v>
                </c:pt>
                <c:pt idx="345">
                  <c:v>49.325371163</c:v>
                </c:pt>
                <c:pt idx="346">
                  <c:v>49.281371158999995</c:v>
                </c:pt>
                <c:pt idx="347">
                  <c:v>49.233704488</c:v>
                </c:pt>
                <c:pt idx="348">
                  <c:v>49.233704488</c:v>
                </c:pt>
                <c:pt idx="349">
                  <c:v>49.457371175000006</c:v>
                </c:pt>
                <c:pt idx="350">
                  <c:v>49.505037846</c:v>
                </c:pt>
                <c:pt idx="351">
                  <c:v>49.505037846</c:v>
                </c:pt>
                <c:pt idx="352">
                  <c:v>49.325371163</c:v>
                </c:pt>
                <c:pt idx="353">
                  <c:v>49.281371158999995</c:v>
                </c:pt>
                <c:pt idx="354">
                  <c:v>49.281371158999995</c:v>
                </c:pt>
                <c:pt idx="355">
                  <c:v>49.325371163</c:v>
                </c:pt>
                <c:pt idx="356">
                  <c:v>49.54903785</c:v>
                </c:pt>
                <c:pt idx="357">
                  <c:v>49.233704488</c:v>
                </c:pt>
                <c:pt idx="358">
                  <c:v>48.922037793</c:v>
                </c:pt>
                <c:pt idx="359">
                  <c:v>48.830371117999995</c:v>
                </c:pt>
                <c:pt idx="360">
                  <c:v>48.74237111</c:v>
                </c:pt>
                <c:pt idx="361">
                  <c:v>48.606704431</c:v>
                </c:pt>
                <c:pt idx="362">
                  <c:v>48.430704415</c:v>
                </c:pt>
                <c:pt idx="363">
                  <c:v>48.654371102</c:v>
                </c:pt>
                <c:pt idx="364">
                  <c:v>49.057704472</c:v>
                </c:pt>
                <c:pt idx="365">
                  <c:v>49.233704488</c:v>
                </c:pt>
                <c:pt idx="366">
                  <c:v>49.010037801</c:v>
                </c:pt>
                <c:pt idx="367">
                  <c:v>48.786371114000005</c:v>
                </c:pt>
                <c:pt idx="368">
                  <c:v>48.830371117999995</c:v>
                </c:pt>
                <c:pt idx="369">
                  <c:v>48.878037789000004</c:v>
                </c:pt>
                <c:pt idx="370">
                  <c:v>48.698371106</c:v>
                </c:pt>
                <c:pt idx="371">
                  <c:v>48.56270442700001</c:v>
                </c:pt>
                <c:pt idx="372">
                  <c:v>48.654371102</c:v>
                </c:pt>
                <c:pt idx="373">
                  <c:v>48.830371117999995</c:v>
                </c:pt>
                <c:pt idx="374">
                  <c:v>48.878037789000004</c:v>
                </c:pt>
                <c:pt idx="375">
                  <c:v>48.830371117999995</c:v>
                </c:pt>
                <c:pt idx="376">
                  <c:v>48.654371102</c:v>
                </c:pt>
                <c:pt idx="377">
                  <c:v>48.606704431</c:v>
                </c:pt>
                <c:pt idx="378">
                  <c:v>48.518704423</c:v>
                </c:pt>
                <c:pt idx="379">
                  <c:v>48.56270442700001</c:v>
                </c:pt>
                <c:pt idx="380">
                  <c:v>48.606704431</c:v>
                </c:pt>
                <c:pt idx="381">
                  <c:v>48.830371117999995</c:v>
                </c:pt>
                <c:pt idx="382">
                  <c:v>48.786371114000005</c:v>
                </c:pt>
                <c:pt idx="383">
                  <c:v>48.786371114000005</c:v>
                </c:pt>
                <c:pt idx="384">
                  <c:v>48.786371114000005</c:v>
                </c:pt>
                <c:pt idx="385">
                  <c:v>48.606704431</c:v>
                </c:pt>
                <c:pt idx="386">
                  <c:v>48.786371114000005</c:v>
                </c:pt>
                <c:pt idx="387">
                  <c:v>48.878037789000004</c:v>
                </c:pt>
                <c:pt idx="388">
                  <c:v>49.057704472</c:v>
                </c:pt>
                <c:pt idx="389">
                  <c:v>49.010037801</c:v>
                </c:pt>
                <c:pt idx="390">
                  <c:v>49.010037801</c:v>
                </c:pt>
                <c:pt idx="391">
                  <c:v>48.966037797</c:v>
                </c:pt>
                <c:pt idx="392">
                  <c:v>48.966037797</c:v>
                </c:pt>
                <c:pt idx="393">
                  <c:v>48.922037793</c:v>
                </c:pt>
                <c:pt idx="394">
                  <c:v>48.922037793</c:v>
                </c:pt>
                <c:pt idx="395">
                  <c:v>49.057704472</c:v>
                </c:pt>
                <c:pt idx="396">
                  <c:v>49.145704480000006</c:v>
                </c:pt>
                <c:pt idx="397">
                  <c:v>49.145704480000006</c:v>
                </c:pt>
                <c:pt idx="398">
                  <c:v>49.057704472</c:v>
                </c:pt>
                <c:pt idx="399">
                  <c:v>49.057704472</c:v>
                </c:pt>
                <c:pt idx="400">
                  <c:v>49.145704480000006</c:v>
                </c:pt>
                <c:pt idx="401">
                  <c:v>49.057704472</c:v>
                </c:pt>
                <c:pt idx="402">
                  <c:v>48.922037793</c:v>
                </c:pt>
                <c:pt idx="403">
                  <c:v>49.057704472</c:v>
                </c:pt>
                <c:pt idx="404">
                  <c:v>49.189704483999996</c:v>
                </c:pt>
                <c:pt idx="405">
                  <c:v>49.145704480000006</c:v>
                </c:pt>
                <c:pt idx="406">
                  <c:v>48.966037797</c:v>
                </c:pt>
                <c:pt idx="407">
                  <c:v>48.922037793</c:v>
                </c:pt>
                <c:pt idx="408">
                  <c:v>49.010037801</c:v>
                </c:pt>
                <c:pt idx="409">
                  <c:v>49.057704472</c:v>
                </c:pt>
                <c:pt idx="410">
                  <c:v>49.010037801</c:v>
                </c:pt>
                <c:pt idx="411">
                  <c:v>49.010037801</c:v>
                </c:pt>
                <c:pt idx="412">
                  <c:v>48.966037797</c:v>
                </c:pt>
                <c:pt idx="413">
                  <c:v>48.878037789000004</c:v>
                </c:pt>
                <c:pt idx="414">
                  <c:v>48.74237111</c:v>
                </c:pt>
                <c:pt idx="415">
                  <c:v>48.786371114000005</c:v>
                </c:pt>
                <c:pt idx="416">
                  <c:v>48.878037789000004</c:v>
                </c:pt>
                <c:pt idx="417">
                  <c:v>48.922037793</c:v>
                </c:pt>
                <c:pt idx="418">
                  <c:v>48.830371117999995</c:v>
                </c:pt>
                <c:pt idx="419">
                  <c:v>48.786371114000005</c:v>
                </c:pt>
                <c:pt idx="420">
                  <c:v>48.786371114000005</c:v>
                </c:pt>
                <c:pt idx="421">
                  <c:v>48.698371106</c:v>
                </c:pt>
                <c:pt idx="422">
                  <c:v>48.698371106</c:v>
                </c:pt>
                <c:pt idx="423">
                  <c:v>48.654371102</c:v>
                </c:pt>
                <c:pt idx="424">
                  <c:v>48.878037789000004</c:v>
                </c:pt>
                <c:pt idx="425">
                  <c:v>48.830371117999995</c:v>
                </c:pt>
                <c:pt idx="426">
                  <c:v>48.654371102</c:v>
                </c:pt>
                <c:pt idx="427">
                  <c:v>47.891704366000006</c:v>
                </c:pt>
                <c:pt idx="428">
                  <c:v>47.264704309</c:v>
                </c:pt>
                <c:pt idx="429">
                  <c:v>47.488370996</c:v>
                </c:pt>
                <c:pt idx="430">
                  <c:v>47.712037683</c:v>
                </c:pt>
                <c:pt idx="431">
                  <c:v>47.712037683</c:v>
                </c:pt>
                <c:pt idx="432">
                  <c:v>47.624037675000004</c:v>
                </c:pt>
                <c:pt idx="433">
                  <c:v>47.532371000000005</c:v>
                </c:pt>
                <c:pt idx="434">
                  <c:v>47.624037675000004</c:v>
                </c:pt>
                <c:pt idx="435">
                  <c:v>47.580037671</c:v>
                </c:pt>
                <c:pt idx="436">
                  <c:v>47.356370983999994</c:v>
                </c:pt>
                <c:pt idx="437">
                  <c:v>47.264704309</c:v>
                </c:pt>
                <c:pt idx="438">
                  <c:v>47.356370983999994</c:v>
                </c:pt>
                <c:pt idx="439">
                  <c:v>47.444370992</c:v>
                </c:pt>
                <c:pt idx="440">
                  <c:v>47.488370996</c:v>
                </c:pt>
                <c:pt idx="441">
                  <c:v>47.532371000000005</c:v>
                </c:pt>
                <c:pt idx="442">
                  <c:v>47.624037675000004</c:v>
                </c:pt>
                <c:pt idx="443">
                  <c:v>47.488370996</c:v>
                </c:pt>
                <c:pt idx="444">
                  <c:v>47.356370983999994</c:v>
                </c:pt>
                <c:pt idx="445">
                  <c:v>47.176704301</c:v>
                </c:pt>
                <c:pt idx="446">
                  <c:v>47.264704309</c:v>
                </c:pt>
                <c:pt idx="447">
                  <c:v>47.308704313</c:v>
                </c:pt>
                <c:pt idx="448">
                  <c:v>47.400370988</c:v>
                </c:pt>
                <c:pt idx="449">
                  <c:v>47.444370992</c:v>
                </c:pt>
                <c:pt idx="450">
                  <c:v>47.444370992</c:v>
                </c:pt>
                <c:pt idx="451">
                  <c:v>47.176704301</c:v>
                </c:pt>
                <c:pt idx="452">
                  <c:v>47.041037622</c:v>
                </c:pt>
                <c:pt idx="453">
                  <c:v>47.085037626</c:v>
                </c:pt>
                <c:pt idx="454">
                  <c:v>47.132704297</c:v>
                </c:pt>
                <c:pt idx="455">
                  <c:v>47.132704297</c:v>
                </c:pt>
                <c:pt idx="456">
                  <c:v>47.085037626</c:v>
                </c:pt>
                <c:pt idx="457">
                  <c:v>47.085037626</c:v>
                </c:pt>
                <c:pt idx="458">
                  <c:v>47.041037622</c:v>
                </c:pt>
                <c:pt idx="459">
                  <c:v>46.817370935</c:v>
                </c:pt>
                <c:pt idx="460">
                  <c:v>46.729370927000005</c:v>
                </c:pt>
                <c:pt idx="461">
                  <c:v>46.729370927000005</c:v>
                </c:pt>
                <c:pt idx="462">
                  <c:v>46.729370927000005</c:v>
                </c:pt>
                <c:pt idx="463">
                  <c:v>46.685370923</c:v>
                </c:pt>
                <c:pt idx="464">
                  <c:v>46.685370923</c:v>
                </c:pt>
                <c:pt idx="465">
                  <c:v>46.685370923</c:v>
                </c:pt>
                <c:pt idx="466">
                  <c:v>46.685370923</c:v>
                </c:pt>
                <c:pt idx="467">
                  <c:v>46.50570424</c:v>
                </c:pt>
                <c:pt idx="468">
                  <c:v>46.102370869999994</c:v>
                </c:pt>
                <c:pt idx="469">
                  <c:v>46.010704195</c:v>
                </c:pt>
                <c:pt idx="470">
                  <c:v>45.922704187</c:v>
                </c:pt>
                <c:pt idx="471">
                  <c:v>45.922704187</c:v>
                </c:pt>
                <c:pt idx="472">
                  <c:v>45.878704182999996</c:v>
                </c:pt>
                <c:pt idx="473">
                  <c:v>45.834704179</c:v>
                </c:pt>
                <c:pt idx="474">
                  <c:v>45.787037508</c:v>
                </c:pt>
                <c:pt idx="475">
                  <c:v>45.563370821</c:v>
                </c:pt>
                <c:pt idx="476">
                  <c:v>45.519370817</c:v>
                </c:pt>
                <c:pt idx="477">
                  <c:v>45.519370817</c:v>
                </c:pt>
                <c:pt idx="478">
                  <c:v>45.339704134</c:v>
                </c:pt>
                <c:pt idx="479">
                  <c:v>45.339704134</c:v>
                </c:pt>
                <c:pt idx="480">
                  <c:v>45.251704126</c:v>
                </c:pt>
                <c:pt idx="481">
                  <c:v>45.116037447000004</c:v>
                </c:pt>
                <c:pt idx="482">
                  <c:v>44.848370755999994</c:v>
                </c:pt>
                <c:pt idx="483">
                  <c:v>44.760370748</c:v>
                </c:pt>
                <c:pt idx="484">
                  <c:v>44.624704068999996</c:v>
                </c:pt>
                <c:pt idx="485">
                  <c:v>44.48903739000001</c:v>
                </c:pt>
                <c:pt idx="486">
                  <c:v>44.265370703</c:v>
                </c:pt>
                <c:pt idx="487">
                  <c:v>44.221370699</c:v>
                </c:pt>
                <c:pt idx="488">
                  <c:v>44.089370687</c:v>
                </c:pt>
                <c:pt idx="489">
                  <c:v>43.865704</c:v>
                </c:pt>
                <c:pt idx="490">
                  <c:v>43.638370646</c:v>
                </c:pt>
                <c:pt idx="491">
                  <c:v>43.370703955</c:v>
                </c:pt>
                <c:pt idx="492">
                  <c:v>43.191037272</c:v>
                </c:pt>
                <c:pt idx="493">
                  <c:v>43.103037264</c:v>
                </c:pt>
                <c:pt idx="494">
                  <c:v>42.835370573</c:v>
                </c:pt>
                <c:pt idx="495">
                  <c:v>42.611703886</c:v>
                </c:pt>
                <c:pt idx="496">
                  <c:v>42.567703882</c:v>
                </c:pt>
                <c:pt idx="497">
                  <c:v>42.388037198999996</c:v>
                </c:pt>
                <c:pt idx="498">
                  <c:v>42.116703841</c:v>
                </c:pt>
                <c:pt idx="499">
                  <c:v>41.893037154000005</c:v>
                </c:pt>
                <c:pt idx="500">
                  <c:v>41.669370467</c:v>
                </c:pt>
                <c:pt idx="501">
                  <c:v>41.357703772</c:v>
                </c:pt>
                <c:pt idx="502">
                  <c:v>41.042370410000004</c:v>
                </c:pt>
                <c:pt idx="503">
                  <c:v>40.730703715000004</c:v>
                </c:pt>
                <c:pt idx="504">
                  <c:v>40.551037031999996</c:v>
                </c:pt>
                <c:pt idx="505">
                  <c:v>40.327370345</c:v>
                </c:pt>
                <c:pt idx="506">
                  <c:v>40.19537033300001</c:v>
                </c:pt>
                <c:pt idx="507">
                  <c:v>39.924036975</c:v>
                </c:pt>
                <c:pt idx="508">
                  <c:v>39.656370284</c:v>
                </c:pt>
                <c:pt idx="509">
                  <c:v>39.388703593</c:v>
                </c:pt>
                <c:pt idx="510">
                  <c:v>39.20903691</c:v>
                </c:pt>
                <c:pt idx="511">
                  <c:v>38.985370223</c:v>
                </c:pt>
                <c:pt idx="512">
                  <c:v>38.670036861</c:v>
                </c:pt>
                <c:pt idx="513">
                  <c:v>38.314370162</c:v>
                </c:pt>
                <c:pt idx="514">
                  <c:v>37.9990368</c:v>
                </c:pt>
                <c:pt idx="515">
                  <c:v>37.731370109</c:v>
                </c:pt>
                <c:pt idx="516">
                  <c:v>37.419703414</c:v>
                </c:pt>
                <c:pt idx="517">
                  <c:v>37.104370052</c:v>
                </c:pt>
                <c:pt idx="518">
                  <c:v>36.836703361</c:v>
                </c:pt>
                <c:pt idx="519">
                  <c:v>36.5235699992</c:v>
                </c:pt>
                <c:pt idx="520">
                  <c:v>36.0758699585</c:v>
                </c:pt>
                <c:pt idx="521">
                  <c:v>35.8522032715</c:v>
                </c:pt>
                <c:pt idx="522">
                  <c:v>35.4939699056</c:v>
                </c:pt>
                <c:pt idx="523">
                  <c:v>35.0910032023</c:v>
                </c:pt>
                <c:pt idx="524">
                  <c:v>34.7331365031</c:v>
                </c:pt>
                <c:pt idx="525">
                  <c:v>34.464369812</c:v>
                </c:pt>
                <c:pt idx="526">
                  <c:v>34.1512364502</c:v>
                </c:pt>
                <c:pt idx="527">
                  <c:v>33.7930030843</c:v>
                </c:pt>
                <c:pt idx="528">
                  <c:v>33.4351363851</c:v>
                </c:pt>
                <c:pt idx="529">
                  <c:v>33.1216363566</c:v>
                </c:pt>
                <c:pt idx="530">
                  <c:v>32.8532363322</c:v>
                </c:pt>
                <c:pt idx="531">
                  <c:v>32.6292029785</c:v>
                </c:pt>
                <c:pt idx="532">
                  <c:v>32.3160696167</c:v>
                </c:pt>
                <c:pt idx="533">
                  <c:v>31.957836250800003</c:v>
                </c:pt>
                <c:pt idx="534">
                  <c:v>31.510502876800004</c:v>
                </c:pt>
                <c:pt idx="535">
                  <c:v>31.197002848300002</c:v>
                </c:pt>
                <c:pt idx="536">
                  <c:v>30.928602823900004</c:v>
                </c:pt>
                <c:pt idx="537">
                  <c:v>30.570369458000005</c:v>
                </c:pt>
                <c:pt idx="538">
                  <c:v>30.212502758800003</c:v>
                </c:pt>
                <c:pt idx="539">
                  <c:v>29.764802718100004</c:v>
                </c:pt>
                <c:pt idx="540">
                  <c:v>29.317102677400005</c:v>
                </c:pt>
                <c:pt idx="541">
                  <c:v>28.7352026245</c:v>
                </c:pt>
                <c:pt idx="542">
                  <c:v>28.198402575700005</c:v>
                </c:pt>
                <c:pt idx="543">
                  <c:v>27.6165025228</c:v>
                </c:pt>
                <c:pt idx="544">
                  <c:v>27.347735831700003</c:v>
                </c:pt>
                <c:pt idx="545">
                  <c:v>26.721102441400003</c:v>
                </c:pt>
                <c:pt idx="546">
                  <c:v>26.3185024048</c:v>
                </c:pt>
                <c:pt idx="547">
                  <c:v>25.826069026700004</c:v>
                </c:pt>
                <c:pt idx="548">
                  <c:v>25.423102323400002</c:v>
                </c:pt>
                <c:pt idx="549">
                  <c:v>25.154702299</c:v>
                </c:pt>
                <c:pt idx="550">
                  <c:v>24.841202270500006</c:v>
                </c:pt>
                <c:pt idx="551">
                  <c:v>24.528068908700003</c:v>
                </c:pt>
                <c:pt idx="552">
                  <c:v>24.1251022054</c:v>
                </c:pt>
                <c:pt idx="553">
                  <c:v>23.677402164700005</c:v>
                </c:pt>
                <c:pt idx="554">
                  <c:v>23.409002140300004</c:v>
                </c:pt>
                <c:pt idx="555">
                  <c:v>22.9165687622</c:v>
                </c:pt>
                <c:pt idx="556">
                  <c:v>22.558702063000002</c:v>
                </c:pt>
                <c:pt idx="557">
                  <c:v>22.2004686971</c:v>
                </c:pt>
                <c:pt idx="558">
                  <c:v>21.9320686727</c:v>
                </c:pt>
                <c:pt idx="559">
                  <c:v>21.573835306800003</c:v>
                </c:pt>
                <c:pt idx="560">
                  <c:v>21.260701945000005</c:v>
                </c:pt>
                <c:pt idx="561">
                  <c:v>20.9472019165</c:v>
                </c:pt>
                <c:pt idx="562">
                  <c:v>20.6340685547</c:v>
                </c:pt>
                <c:pt idx="563">
                  <c:v>20.141635176600005</c:v>
                </c:pt>
                <c:pt idx="564">
                  <c:v>19.917968489600003</c:v>
                </c:pt>
                <c:pt idx="565">
                  <c:v>19.6044684611</c:v>
                </c:pt>
                <c:pt idx="566">
                  <c:v>19.3808017741</c:v>
                </c:pt>
                <c:pt idx="567">
                  <c:v>19.112035083000002</c:v>
                </c:pt>
                <c:pt idx="568">
                  <c:v>18.709435046400003</c:v>
                </c:pt>
                <c:pt idx="569">
                  <c:v>18.3959350179</c:v>
                </c:pt>
                <c:pt idx="570">
                  <c:v>18.3512016805</c:v>
                </c:pt>
                <c:pt idx="571">
                  <c:v>18.127534993500003</c:v>
                </c:pt>
                <c:pt idx="572">
                  <c:v>17.814034965</c:v>
                </c:pt>
                <c:pt idx="573">
                  <c:v>17.590368278000003</c:v>
                </c:pt>
                <c:pt idx="574">
                  <c:v>17.411434928400002</c:v>
                </c:pt>
                <c:pt idx="575">
                  <c:v>17.053201562500004</c:v>
                </c:pt>
                <c:pt idx="576">
                  <c:v>16.829534875500002</c:v>
                </c:pt>
                <c:pt idx="577">
                  <c:v>16.6949681966</c:v>
                </c:pt>
                <c:pt idx="578">
                  <c:v>16.6949681966</c:v>
                </c:pt>
                <c:pt idx="579">
                  <c:v>16.381834834800003</c:v>
                </c:pt>
                <c:pt idx="580">
                  <c:v>15.934134794100004</c:v>
                </c:pt>
                <c:pt idx="581">
                  <c:v>15.665734769700002</c:v>
                </c:pt>
                <c:pt idx="582">
                  <c:v>15.710468107100002</c:v>
                </c:pt>
                <c:pt idx="583">
                  <c:v>15.621001432300002</c:v>
                </c:pt>
                <c:pt idx="584">
                  <c:v>15.576268094900003</c:v>
                </c:pt>
                <c:pt idx="585">
                  <c:v>15.531534757500003</c:v>
                </c:pt>
                <c:pt idx="586">
                  <c:v>15.441701416000003</c:v>
                </c:pt>
                <c:pt idx="587">
                  <c:v>15.531534757500003</c:v>
                </c:pt>
                <c:pt idx="588">
                  <c:v>15.486801420100003</c:v>
                </c:pt>
                <c:pt idx="589">
                  <c:v>15.083834716800002</c:v>
                </c:pt>
                <c:pt idx="590">
                  <c:v>14.098967960600003</c:v>
                </c:pt>
                <c:pt idx="591">
                  <c:v>13.830567936200001</c:v>
                </c:pt>
                <c:pt idx="592">
                  <c:v>13.6516345866</c:v>
                </c:pt>
                <c:pt idx="593">
                  <c:v>13.785834598800001</c:v>
                </c:pt>
                <c:pt idx="594">
                  <c:v>12.7562345052</c:v>
                </c:pt>
                <c:pt idx="595">
                  <c:v>13.248667883300001</c:v>
                </c:pt>
                <c:pt idx="596">
                  <c:v>14.009501285800003</c:v>
                </c:pt>
                <c:pt idx="597">
                  <c:v>14.725601350900002</c:v>
                </c:pt>
                <c:pt idx="598">
                  <c:v>14.636134676100003</c:v>
                </c:pt>
                <c:pt idx="599">
                  <c:v>13.920034611</c:v>
                </c:pt>
                <c:pt idx="600">
                  <c:v>12.487834480800002</c:v>
                </c:pt>
                <c:pt idx="601">
                  <c:v>12.353634468600001</c:v>
                </c:pt>
                <c:pt idx="602">
                  <c:v>12.443101143400002</c:v>
                </c:pt>
                <c:pt idx="603">
                  <c:v>12.711501167800002</c:v>
                </c:pt>
                <c:pt idx="604">
                  <c:v>12.666767830400001</c:v>
                </c:pt>
                <c:pt idx="605">
                  <c:v>12.711501167800002</c:v>
                </c:pt>
                <c:pt idx="606">
                  <c:v>12.622034493000001</c:v>
                </c:pt>
                <c:pt idx="607">
                  <c:v>12.040134440100001</c:v>
                </c:pt>
                <c:pt idx="608">
                  <c:v>11.234567700200001</c:v>
                </c:pt>
                <c:pt idx="609">
                  <c:v>10.204967606600002</c:v>
                </c:pt>
                <c:pt idx="610">
                  <c:v>9.712534228500001</c:v>
                </c:pt>
                <c:pt idx="611">
                  <c:v>9.488867541500001</c:v>
                </c:pt>
                <c:pt idx="612">
                  <c:v>10.384267622900001</c:v>
                </c:pt>
                <c:pt idx="613">
                  <c:v>10.563200972500002</c:v>
                </c:pt>
                <c:pt idx="614">
                  <c:v>10.249700944000002</c:v>
                </c:pt>
                <c:pt idx="615">
                  <c:v>8.683300801600002</c:v>
                </c:pt>
                <c:pt idx="616">
                  <c:v>8.504367452000002</c:v>
                </c:pt>
                <c:pt idx="617">
                  <c:v>8.280334098300001</c:v>
                </c:pt>
                <c:pt idx="618">
                  <c:v>8.101400748700001</c:v>
                </c:pt>
                <c:pt idx="619">
                  <c:v>8.5491007894</c:v>
                </c:pt>
                <c:pt idx="620">
                  <c:v>8.280334098300001</c:v>
                </c:pt>
                <c:pt idx="621">
                  <c:v>8.011934073900001</c:v>
                </c:pt>
                <c:pt idx="622">
                  <c:v>7.698434045400001</c:v>
                </c:pt>
                <c:pt idx="623">
                  <c:v>7.608967370600001</c:v>
                </c:pt>
                <c:pt idx="624">
                  <c:v>7.430034021000002</c:v>
                </c:pt>
                <c:pt idx="625">
                  <c:v>7.251100671400001</c:v>
                </c:pt>
                <c:pt idx="626">
                  <c:v>7.071800655100001</c:v>
                </c:pt>
                <c:pt idx="627">
                  <c:v>6.848133968100001</c:v>
                </c:pt>
                <c:pt idx="628">
                  <c:v>6.624467281100001</c:v>
                </c:pt>
                <c:pt idx="629">
                  <c:v>6.2215005778000005</c:v>
                </c:pt>
                <c:pt idx="630">
                  <c:v>5.863267211900001</c:v>
                </c:pt>
                <c:pt idx="631">
                  <c:v>5.057700472000001</c:v>
                </c:pt>
                <c:pt idx="632">
                  <c:v>4.3416004069000005</c:v>
                </c:pt>
                <c:pt idx="633">
                  <c:v>4.028467045100001</c:v>
                </c:pt>
                <c:pt idx="634">
                  <c:v>3.26737697591</c:v>
                </c:pt>
                <c:pt idx="635">
                  <c:v>2.4617369026700002</c:v>
                </c:pt>
                <c:pt idx="636">
                  <c:v>1.43228347575</c:v>
                </c:pt>
                <c:pt idx="637">
                  <c:v>0.4923333903000001</c:v>
                </c:pt>
                <c:pt idx="638">
                  <c:v>-0.179059004069</c:v>
                </c:pt>
                <c:pt idx="639">
                  <c:v>-0.492372032552</c:v>
                </c:pt>
                <c:pt idx="640">
                  <c:v>-0.58189004069</c:v>
                </c:pt>
                <c:pt idx="641">
                  <c:v>-0.7161633862300001</c:v>
                </c:pt>
                <c:pt idx="642">
                  <c:v>-0.62666004476</c:v>
                </c:pt>
                <c:pt idx="643">
                  <c:v>-0.62666004476</c:v>
                </c:pt>
                <c:pt idx="644">
                  <c:v>-0.62666004476</c:v>
                </c:pt>
                <c:pt idx="645">
                  <c:v>-0.62666004476</c:v>
                </c:pt>
                <c:pt idx="646">
                  <c:v>-0.7161633862300001</c:v>
                </c:pt>
                <c:pt idx="647">
                  <c:v>-0.67139338216</c:v>
                </c:pt>
                <c:pt idx="648">
                  <c:v>-0.7161633862300001</c:v>
                </c:pt>
                <c:pt idx="649">
                  <c:v>-0.7161633862300001</c:v>
                </c:pt>
                <c:pt idx="650">
                  <c:v>-0.62666004476</c:v>
                </c:pt>
                <c:pt idx="651">
                  <c:v>-0.62666004476</c:v>
                </c:pt>
                <c:pt idx="652">
                  <c:v>-0.7161633862300001</c:v>
                </c:pt>
              </c:numCache>
            </c:numRef>
          </c:val>
          <c:smooth val="0"/>
        </c:ser>
        <c:axId val="59297225"/>
        <c:axId val="63912978"/>
      </c:lineChart>
      <c:catAx>
        <c:axId val="59297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2978"/>
        <c:crosses val="autoZero"/>
        <c:auto val="1"/>
        <c:lblOffset val="100"/>
        <c:noMultiLvlLbl val="0"/>
      </c:catAx>
      <c:valAx>
        <c:axId val="639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9722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/>
            </c:numRef>
          </c:val>
          <c:smooth val="0"/>
        </c:ser>
        <c:axId val="38345891"/>
        <c:axId val="9568700"/>
      </c:lineChart>
      <c:catAx>
        <c:axId val="383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8700"/>
        <c:crosses val="autoZero"/>
        <c:auto val="1"/>
        <c:lblOffset val="100"/>
        <c:noMultiLvlLbl val="0"/>
      </c:catAx>
      <c:valAx>
        <c:axId val="9568700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83458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Data!$B$10:$B$692</c:f>
              <c:numCach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</c:numCache>
            </c:numRef>
          </c:val>
          <c:smooth val="0"/>
        </c:ser>
        <c:marker val="1"/>
        <c:axId val="19009437"/>
        <c:axId val="36867206"/>
      </c:lineChart>
      <c:catAx>
        <c:axId val="1900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67206"/>
        <c:crosses val="autoZero"/>
        <c:auto val="1"/>
        <c:lblOffset val="100"/>
        <c:noMultiLvlLbl val="0"/>
      </c:catAx>
      <c:valAx>
        <c:axId val="36867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9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215.94104916897507</c:v>
                </c:pt>
                <c:pt idx="1">
                  <c:v>294.2319728185596</c:v>
                </c:pt>
                <c:pt idx="2">
                  <c:v>291.930047064239</c:v>
                </c:pt>
                <c:pt idx="3">
                  <c:v>289.59970979076985</c:v>
                </c:pt>
                <c:pt idx="4">
                  <c:v>287.2409609981522</c:v>
                </c:pt>
                <c:pt idx="5">
                  <c:v>284.85380068638614</c:v>
                </c:pt>
                <c:pt idx="6">
                  <c:v>282.43822885547155</c:v>
                </c:pt>
                <c:pt idx="7">
                  <c:v>279.99424550540846</c:v>
                </c:pt>
                <c:pt idx="8">
                  <c:v>277.5218506361969</c:v>
                </c:pt>
                <c:pt idx="9">
                  <c:v>275.02104424783687</c:v>
                </c:pt>
                <c:pt idx="10">
                  <c:v>272.4918263403283</c:v>
                </c:pt>
                <c:pt idx="11">
                  <c:v>269.9341969136713</c:v>
                </c:pt>
                <c:pt idx="12">
                  <c:v>267.34815596786575</c:v>
                </c:pt>
                <c:pt idx="13">
                  <c:v>264.73370350291174</c:v>
                </c:pt>
                <c:pt idx="14">
                  <c:v>262.0908395188093</c:v>
                </c:pt>
                <c:pt idx="15">
                  <c:v>259.4195640155583</c:v>
                </c:pt>
                <c:pt idx="16">
                  <c:v>256.71987699315883</c:v>
                </c:pt>
                <c:pt idx="17">
                  <c:v>253.99177845161086</c:v>
                </c:pt>
                <c:pt idx="18">
                  <c:v>251.23526839091443</c:v>
                </c:pt>
                <c:pt idx="19">
                  <c:v>248.45034681106952</c:v>
                </c:pt>
                <c:pt idx="20">
                  <c:v>245.63701371207605</c:v>
                </c:pt>
                <c:pt idx="21">
                  <c:v>242.79526909393417</c:v>
                </c:pt>
                <c:pt idx="22">
                  <c:v>239.92511295664374</c:v>
                </c:pt>
                <c:pt idx="23">
                  <c:v>237.0265453002049</c:v>
                </c:pt>
                <c:pt idx="24">
                  <c:v>234.09956612461752</c:v>
                </c:pt>
                <c:pt idx="25">
                  <c:v>231.14417542988167</c:v>
                </c:pt>
                <c:pt idx="26">
                  <c:v>228.16037321599737</c:v>
                </c:pt>
                <c:pt idx="27">
                  <c:v>225.1481594829645</c:v>
                </c:pt>
                <c:pt idx="28">
                  <c:v>222.1075342307832</c:v>
                </c:pt>
                <c:pt idx="29">
                  <c:v>219.0384974594534</c:v>
                </c:pt>
                <c:pt idx="30">
                  <c:v>215.94104916897507</c:v>
                </c:pt>
                <c:pt idx="31">
                  <c:v>215.94104916897507</c:v>
                </c:pt>
              </c:numCache>
            </c:numRef>
          </c:val>
          <c:smooth val="0"/>
        </c:ser>
        <c:axId val="63369399"/>
        <c:axId val="33453680"/>
      </c:lineChart>
      <c:catAx>
        <c:axId val="63369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53680"/>
        <c:crosses val="autoZero"/>
        <c:auto val="1"/>
        <c:lblOffset val="100"/>
        <c:noMultiLvlLbl val="0"/>
      </c:catAx>
      <c:valAx>
        <c:axId val="33453680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369399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294.2319728185596</c:v>
                </c:pt>
                <c:pt idx="1">
                  <c:v>291.930047064239</c:v>
                </c:pt>
                <c:pt idx="2">
                  <c:v>289.59970979076985</c:v>
                </c:pt>
                <c:pt idx="3">
                  <c:v>287.2409609981522</c:v>
                </c:pt>
                <c:pt idx="4">
                  <c:v>284.85380068638614</c:v>
                </c:pt>
                <c:pt idx="5">
                  <c:v>282.43822885547155</c:v>
                </c:pt>
                <c:pt idx="6">
                  <c:v>279.99424550540846</c:v>
                </c:pt>
                <c:pt idx="7">
                  <c:v>277.5218506361969</c:v>
                </c:pt>
                <c:pt idx="8">
                  <c:v>275.02104424783687</c:v>
                </c:pt>
                <c:pt idx="9">
                  <c:v>272.4918263403283</c:v>
                </c:pt>
                <c:pt idx="10">
                  <c:v>269.9341969136713</c:v>
                </c:pt>
                <c:pt idx="11">
                  <c:v>267.34815596786575</c:v>
                </c:pt>
                <c:pt idx="12">
                  <c:v>264.73370350291174</c:v>
                </c:pt>
                <c:pt idx="13">
                  <c:v>262.0908395188093</c:v>
                </c:pt>
                <c:pt idx="14">
                  <c:v>259.4195640155583</c:v>
                </c:pt>
                <c:pt idx="15">
                  <c:v>256.71987699315883</c:v>
                </c:pt>
                <c:pt idx="16">
                  <c:v>253.99177845161086</c:v>
                </c:pt>
                <c:pt idx="17">
                  <c:v>251.23526839091443</c:v>
                </c:pt>
                <c:pt idx="18">
                  <c:v>248.45034681106952</c:v>
                </c:pt>
                <c:pt idx="19">
                  <c:v>245.63701371207605</c:v>
                </c:pt>
                <c:pt idx="20">
                  <c:v>242.79526909393417</c:v>
                </c:pt>
                <c:pt idx="21">
                  <c:v>239.92511295664374</c:v>
                </c:pt>
                <c:pt idx="22">
                  <c:v>237.0265453002049</c:v>
                </c:pt>
                <c:pt idx="23">
                  <c:v>234.09956612461752</c:v>
                </c:pt>
                <c:pt idx="24">
                  <c:v>231.14417542988167</c:v>
                </c:pt>
                <c:pt idx="25">
                  <c:v>228.16037321599737</c:v>
                </c:pt>
                <c:pt idx="26">
                  <c:v>225.1481594829645</c:v>
                </c:pt>
                <c:pt idx="27">
                  <c:v>222.1075342307832</c:v>
                </c:pt>
                <c:pt idx="28">
                  <c:v>219.0384974594534</c:v>
                </c:pt>
                <c:pt idx="29">
                  <c:v>215.94104916897507</c:v>
                </c:pt>
              </c:numCache>
            </c:numRef>
          </c:val>
          <c:smooth val="0"/>
        </c:ser>
        <c:axId val="32647665"/>
        <c:axId val="25393530"/>
      </c:lineChart>
      <c:catAx>
        <c:axId val="3264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93530"/>
        <c:crosses val="autoZero"/>
        <c:auto val="1"/>
        <c:lblOffset val="100"/>
        <c:noMultiLvlLbl val="0"/>
      </c:catAx>
      <c:valAx>
        <c:axId val="25393530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64766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385"/>
          <c:w val="0.8225"/>
          <c:h val="0.7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0"/>
              <c:pt idx="0">
                <c:v>192.38928078418454</c:v>
              </c:pt>
              <c:pt idx="1">
                <c:v>196.49091204599998</c:v>
              </c:pt>
              <c:pt idx="2">
                <c:v>200.2669336557891</c:v>
              </c:pt>
              <c:pt idx="3">
                <c:v>203.71734561355194</c:v>
              </c:pt>
              <c:pt idx="4">
                <c:v>206.84214791928838</c:v>
              </c:pt>
              <c:pt idx="5">
                <c:v>209.64134057299853</c:v>
              </c:pt>
              <c:pt idx="6">
                <c:v>212.11492357468236</c:v>
              </c:pt>
              <c:pt idx="7">
                <c:v>214.2628969243399</c:v>
              </c:pt>
              <c:pt idx="8">
                <c:v>216.0852606219711</c:v>
              </c:pt>
              <c:pt idx="9">
                <c:v>217.58201466757592</c:v>
              </c:pt>
              <c:pt idx="10">
                <c:v>218.75315906115446</c:v>
              </c:pt>
              <c:pt idx="11">
                <c:v>219.5986938027067</c:v>
              </c:pt>
              <c:pt idx="12">
                <c:v>220.11861889223263</c:v>
              </c:pt>
              <c:pt idx="13">
                <c:v>220.3129343297322</c:v>
              </c:pt>
              <c:pt idx="14">
                <c:v>220.18164011520543</c:v>
              </c:pt>
              <c:pt idx="15">
                <c:v>219.7247362486524</c:v>
              </c:pt>
              <c:pt idx="16">
                <c:v>218.942222730073</c:v>
              </c:pt>
              <c:pt idx="17">
                <c:v>217.8340995594673</c:v>
              </c:pt>
              <c:pt idx="18">
                <c:v>216.40036673683525</c:v>
              </c:pt>
              <c:pt idx="19">
                <c:v>214.6410242621769</c:v>
              </c:pt>
              <c:pt idx="20">
                <c:v>212.55607213549226</c:v>
              </c:pt>
              <c:pt idx="21">
                <c:v>210.14551035678124</c:v>
              </c:pt>
              <c:pt idx="22">
                <c:v>207.4093389260439</c:v>
              </c:pt>
              <c:pt idx="23">
                <c:v>204.34755784328024</c:v>
              </c:pt>
              <c:pt idx="24">
                <c:v>200.96016710849034</c:v>
              </c:pt>
              <c:pt idx="25">
                <c:v>197.24716672167406</c:v>
              </c:pt>
              <c:pt idx="26">
                <c:v>193.20855668283144</c:v>
              </c:pt>
              <c:pt idx="27">
                <c:v>188.8443369919625</c:v>
              </c:pt>
              <c:pt idx="28">
                <c:v>184.15450764906726</c:v>
              </c:pt>
              <c:pt idx="29">
                <c:v>179.1390686541457</c:v>
              </c:pt>
            </c:numLit>
          </c:val>
          <c:smooth val="0"/>
        </c:ser>
        <c:axId val="27215179"/>
        <c:axId val="43610020"/>
      </c:lineChart>
      <c:catAx>
        <c:axId val="2721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10020"/>
        <c:crosses val="autoZero"/>
        <c:auto val="1"/>
        <c:lblOffset val="100"/>
        <c:noMultiLvlLbl val="0"/>
      </c:catAx>
      <c:valAx>
        <c:axId val="43610020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215179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39</xdr:row>
      <xdr:rowOff>152400</xdr:rowOff>
    </xdr:from>
    <xdr:to>
      <xdr:col>14</xdr:col>
      <xdr:colOff>581025</xdr:colOff>
      <xdr:row>53</xdr:row>
      <xdr:rowOff>47625</xdr:rowOff>
    </xdr:to>
    <xdr:graphicFrame>
      <xdr:nvGraphicFramePr>
        <xdr:cNvPr id="2" name="Chart 21"/>
        <xdr:cNvGraphicFramePr/>
      </xdr:nvGraphicFramePr>
      <xdr:xfrm>
        <a:off x="8639175" y="646747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3133725"/>
        <a:ext cx="3114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41935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47700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86025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447925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447925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447925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457450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169</v>
      </c>
      <c r="B1" t="s">
        <v>173</v>
      </c>
    </row>
    <row r="2" ht="12.75">
      <c r="B2" t="s">
        <v>172</v>
      </c>
    </row>
    <row r="8" spans="3:9" ht="12.75">
      <c r="C8" t="s">
        <v>6</v>
      </c>
      <c r="F8" t="s">
        <v>6</v>
      </c>
      <c r="G8" t="s">
        <v>6</v>
      </c>
      <c r="I8" t="s">
        <v>162</v>
      </c>
    </row>
    <row r="9" spans="9:20" ht="12.75">
      <c r="I9" s="20" t="s">
        <v>43</v>
      </c>
      <c r="J9" s="20">
        <v>1</v>
      </c>
      <c r="K9" s="20">
        <v>2</v>
      </c>
      <c r="L9" s="20">
        <v>3</v>
      </c>
      <c r="M9" s="20">
        <v>4</v>
      </c>
      <c r="N9" s="20"/>
      <c r="O9" s="20"/>
      <c r="P9" s="20"/>
      <c r="Q9" s="20"/>
      <c r="R9" s="20"/>
      <c r="S9" s="20"/>
      <c r="T9" s="20"/>
    </row>
    <row r="10" spans="9:20" ht="12.75">
      <c r="I10" s="20" t="s">
        <v>13</v>
      </c>
      <c r="J10" s="21" t="s">
        <v>152</v>
      </c>
      <c r="K10" s="21" t="s">
        <v>152</v>
      </c>
      <c r="L10" s="21" t="s">
        <v>152</v>
      </c>
      <c r="M10" s="20"/>
      <c r="N10" s="20"/>
      <c r="O10" s="20"/>
      <c r="P10" s="20"/>
      <c r="Q10" s="20"/>
      <c r="R10" s="20"/>
      <c r="S10" s="20"/>
      <c r="T10" s="20"/>
    </row>
    <row r="11" spans="9:20" ht="12.75">
      <c r="I11" s="20" t="s">
        <v>14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9:20" ht="12.75">
      <c r="I12" s="20" t="s">
        <v>15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9:20" ht="12.75">
      <c r="I13" s="20"/>
      <c r="J13" s="20"/>
      <c r="K13" s="20" t="s">
        <v>6</v>
      </c>
      <c r="L13" s="20"/>
      <c r="M13" s="20"/>
      <c r="N13" s="20" t="s">
        <v>38</v>
      </c>
      <c r="O13" s="20"/>
      <c r="P13" s="20" t="s">
        <v>52</v>
      </c>
      <c r="Q13" s="20"/>
      <c r="R13" s="20">
        <v>0.56</v>
      </c>
      <c r="S13" s="20" t="s">
        <v>39</v>
      </c>
      <c r="T13" s="20"/>
    </row>
    <row r="14" spans="9:20" ht="12.75">
      <c r="I14" s="20" t="s">
        <v>18</v>
      </c>
      <c r="J14" s="20">
        <v>2.25</v>
      </c>
      <c r="K14" s="20">
        <v>2.25</v>
      </c>
      <c r="L14" s="20">
        <v>2.25</v>
      </c>
      <c r="M14" s="20"/>
      <c r="N14" s="22">
        <f>SUM(J14:M14)</f>
        <v>6.75</v>
      </c>
      <c r="O14" s="20" t="s">
        <v>11</v>
      </c>
      <c r="P14" s="20" t="s">
        <v>6</v>
      </c>
      <c r="Q14" s="20"/>
      <c r="R14" s="20"/>
      <c r="S14" s="20"/>
      <c r="T14" s="20"/>
    </row>
    <row r="15" spans="9:20" ht="12.75">
      <c r="I15" s="20" t="s">
        <v>16</v>
      </c>
      <c r="J15" s="20">
        <v>1.25</v>
      </c>
      <c r="K15" s="20">
        <v>1.25</v>
      </c>
      <c r="L15" s="20">
        <v>1.25</v>
      </c>
      <c r="M15" s="20"/>
      <c r="N15" s="22">
        <f>AVERAGE(J15:M15)</f>
        <v>1.25</v>
      </c>
      <c r="O15" s="20" t="s">
        <v>11</v>
      </c>
      <c r="P15" s="20" t="s">
        <v>6</v>
      </c>
      <c r="Q15" s="20"/>
      <c r="R15" s="20"/>
      <c r="S15" s="20"/>
      <c r="T15" s="20"/>
    </row>
    <row r="16" spans="9:20" ht="12.75">
      <c r="I16" s="20" t="s">
        <v>17</v>
      </c>
      <c r="J16" s="20">
        <v>0.4375</v>
      </c>
      <c r="K16" s="20">
        <v>0.4375</v>
      </c>
      <c r="L16" s="20">
        <v>0.4375</v>
      </c>
      <c r="M16" s="20"/>
      <c r="N16" s="22">
        <f>AVERAGE(J16:M16)</f>
        <v>0.4375</v>
      </c>
      <c r="O16" s="20" t="s">
        <v>47</v>
      </c>
      <c r="P16" s="20"/>
      <c r="Q16" s="20"/>
      <c r="R16" s="20"/>
      <c r="S16" s="20"/>
      <c r="T16" s="20"/>
    </row>
    <row r="17" spans="9:20" ht="12.75">
      <c r="I17" s="20" t="s">
        <v>46</v>
      </c>
      <c r="J17" s="20">
        <v>194</v>
      </c>
      <c r="K17" s="20">
        <v>193.2</v>
      </c>
      <c r="L17" s="20">
        <v>188.8</v>
      </c>
      <c r="M17" s="20"/>
      <c r="N17" s="22">
        <f>SUM(J17:M17)</f>
        <v>576</v>
      </c>
      <c r="O17" s="20" t="s">
        <v>23</v>
      </c>
      <c r="P17" s="20" t="s">
        <v>6</v>
      </c>
      <c r="Q17" s="20"/>
      <c r="R17" s="20"/>
      <c r="S17" s="20"/>
      <c r="T17" s="20"/>
    </row>
    <row r="18" spans="9:20" ht="12.75">
      <c r="I18" s="20" t="s">
        <v>34</v>
      </c>
      <c r="J18" s="20">
        <f>(J15-J16)/2</f>
        <v>0.40625</v>
      </c>
      <c r="K18" s="20">
        <f>(K15-K16)/2</f>
        <v>0.40625</v>
      </c>
      <c r="L18" s="20">
        <f>(L15-L16)/2</f>
        <v>0.40625</v>
      </c>
      <c r="M18" s="20">
        <f>(M15-M16)/2</f>
        <v>0</v>
      </c>
      <c r="N18" s="22">
        <f>AVERAGE(J18:J18)</f>
        <v>0.40625</v>
      </c>
      <c r="O18" s="20" t="s">
        <v>11</v>
      </c>
      <c r="P18" s="20"/>
      <c r="Q18" s="20"/>
      <c r="R18" s="20"/>
      <c r="S18" s="20"/>
      <c r="T18" s="20"/>
    </row>
    <row r="19" spans="9:20" ht="12.75">
      <c r="I19" s="20" t="s">
        <v>37</v>
      </c>
      <c r="J19" s="20">
        <v>186.8</v>
      </c>
      <c r="K19" s="20">
        <v>186</v>
      </c>
      <c r="L19" s="20">
        <v>181.6</v>
      </c>
      <c r="M19" s="20">
        <f>M17-(R13*M14)</f>
        <v>0</v>
      </c>
      <c r="N19" s="22">
        <f>SUM(J19:M19)</f>
        <v>554.4</v>
      </c>
      <c r="O19" s="20" t="s">
        <v>23</v>
      </c>
      <c r="P19" s="20"/>
      <c r="Q19" s="20"/>
      <c r="R19" s="20"/>
      <c r="S19" s="20"/>
      <c r="T19" s="20"/>
    </row>
    <row r="20" spans="9:20" ht="12.75"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9:20" ht="12.75">
      <c r="I21" s="20" t="s">
        <v>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9:20" ht="12.75">
      <c r="I22" s="20" t="s">
        <v>19</v>
      </c>
      <c r="J22" s="22">
        <v>0.375</v>
      </c>
      <c r="K22" s="20" t="s">
        <v>11</v>
      </c>
      <c r="L22" s="20"/>
      <c r="M22" s="20"/>
      <c r="N22" s="20"/>
      <c r="O22" s="20"/>
      <c r="P22" s="20"/>
      <c r="Q22" s="20"/>
      <c r="R22" s="20"/>
      <c r="S22" s="20"/>
      <c r="T22" s="20"/>
    </row>
    <row r="23" spans="9:20" ht="12.75">
      <c r="I23" s="20" t="s">
        <v>20</v>
      </c>
      <c r="J23" s="20">
        <v>0.375</v>
      </c>
      <c r="K23" s="20" t="s">
        <v>11</v>
      </c>
      <c r="L23" s="20"/>
      <c r="M23" s="20"/>
      <c r="N23" s="20"/>
      <c r="O23" s="20"/>
      <c r="P23" s="20"/>
      <c r="Q23" s="20"/>
      <c r="R23" s="20"/>
      <c r="S23" s="20"/>
      <c r="T23" s="20"/>
    </row>
    <row r="24" spans="9:20" ht="12.75">
      <c r="I24" s="20" t="s">
        <v>36</v>
      </c>
      <c r="J24" s="22">
        <f>J23-J22</f>
        <v>0</v>
      </c>
      <c r="K24" s="20" t="s">
        <v>11</v>
      </c>
      <c r="L24" s="20">
        <f>(J24/J22)*100</f>
        <v>0</v>
      </c>
      <c r="M24" s="20" t="s">
        <v>74</v>
      </c>
      <c r="N24" s="20"/>
      <c r="O24" s="20"/>
      <c r="P24" s="20"/>
      <c r="Q24" s="20"/>
      <c r="R24" s="20"/>
      <c r="S24" s="20"/>
      <c r="T24" s="20"/>
    </row>
    <row r="25" spans="9:20" ht="12.75"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9:20" ht="12.75">
      <c r="I26" s="20"/>
      <c r="J26" s="20" t="s">
        <v>21</v>
      </c>
      <c r="K26" s="20" t="s">
        <v>70</v>
      </c>
      <c r="L26" s="20"/>
      <c r="M26" s="20"/>
      <c r="N26" s="20"/>
      <c r="O26" s="20"/>
      <c r="P26" s="20"/>
      <c r="Q26" s="20"/>
      <c r="R26" s="20"/>
      <c r="S26" s="20"/>
      <c r="T26" s="20"/>
    </row>
    <row r="27" spans="9:20" ht="12.75">
      <c r="I27" s="20" t="s">
        <v>8</v>
      </c>
      <c r="J27" s="20">
        <v>238</v>
      </c>
      <c r="K27" s="20"/>
      <c r="L27" s="20"/>
      <c r="M27" s="20" t="s">
        <v>71</v>
      </c>
      <c r="N27" s="20" t="s">
        <v>40</v>
      </c>
      <c r="O27" s="20"/>
      <c r="P27" s="20"/>
      <c r="Q27" s="20"/>
      <c r="R27" s="20"/>
      <c r="S27" s="20"/>
      <c r="T27" s="20"/>
    </row>
    <row r="28" spans="9:20" ht="12.75">
      <c r="I28" s="20" t="s">
        <v>22</v>
      </c>
      <c r="J28" s="20">
        <v>282</v>
      </c>
      <c r="K28" s="20"/>
      <c r="L28" s="20"/>
      <c r="M28" s="20" t="s">
        <v>71</v>
      </c>
      <c r="N28" s="20" t="s">
        <v>30</v>
      </c>
      <c r="O28" s="20">
        <f>((J22/2)^2)*PI()</f>
        <v>0.11044661672776616</v>
      </c>
      <c r="P28" s="20"/>
      <c r="Q28" s="20"/>
      <c r="R28" s="20"/>
      <c r="S28" s="20"/>
      <c r="T28" s="20"/>
    </row>
    <row r="29" spans="9:20" ht="12.75">
      <c r="I29" s="20" t="s">
        <v>10</v>
      </c>
      <c r="J29" s="20">
        <v>256</v>
      </c>
      <c r="K29" s="20"/>
      <c r="L29" s="20"/>
      <c r="M29" s="20" t="s">
        <v>71</v>
      </c>
      <c r="N29" s="20" t="s">
        <v>32</v>
      </c>
      <c r="O29" s="20">
        <f>B32/O28</f>
        <v>459.5466370699624</v>
      </c>
      <c r="P29" s="20"/>
      <c r="Q29" s="20"/>
      <c r="R29" s="20"/>
      <c r="S29" s="20"/>
      <c r="T29" s="20"/>
    </row>
    <row r="30" spans="9:20" ht="12.75">
      <c r="I30" s="20" t="s">
        <v>33</v>
      </c>
      <c r="J30" s="20">
        <f>(N18/B34)/2</f>
        <v>0.08248730964467005</v>
      </c>
      <c r="K30" s="20" t="s">
        <v>35</v>
      </c>
      <c r="L30" s="20"/>
      <c r="M30" s="20"/>
      <c r="N30" s="20" t="s">
        <v>41</v>
      </c>
      <c r="O30" s="20"/>
      <c r="P30" s="20"/>
      <c r="Q30" s="20"/>
      <c r="R30" s="20"/>
      <c r="S30" s="20"/>
      <c r="T30" s="20"/>
    </row>
    <row r="31" spans="9:20" ht="12.75">
      <c r="I31" s="20"/>
      <c r="J31" s="20"/>
      <c r="K31" s="20"/>
      <c r="L31" s="20" t="s">
        <v>72</v>
      </c>
      <c r="M31" s="20"/>
      <c r="N31" s="20"/>
      <c r="O31" s="20"/>
      <c r="P31" s="20"/>
      <c r="Q31" s="20"/>
      <c r="R31" s="20"/>
      <c r="S31" s="20"/>
      <c r="T31" s="20"/>
    </row>
    <row r="32" spans="1:3" ht="12.75">
      <c r="A32" t="s">
        <v>12</v>
      </c>
      <c r="B32" s="2">
        <f>MAX(Data!B10:B500)</f>
        <v>50.755371292999996</v>
      </c>
      <c r="C32" t="s">
        <v>28</v>
      </c>
    </row>
    <row r="33" spans="1:10" ht="12.75">
      <c r="A33" t="s">
        <v>2</v>
      </c>
      <c r="B33" s="2">
        <f>AVERAGE(Data!B54:B645)</f>
        <v>41.7358290541228</v>
      </c>
      <c r="C33" t="s">
        <v>26</v>
      </c>
      <c r="G33" t="s">
        <v>6</v>
      </c>
      <c r="H33" s="23" t="s">
        <v>156</v>
      </c>
      <c r="I33" s="23"/>
      <c r="J33" s="23"/>
    </row>
    <row r="34" spans="1:10" ht="12.75">
      <c r="A34" t="s">
        <v>0</v>
      </c>
      <c r="B34" s="2">
        <f>(645-54)/240</f>
        <v>2.4625</v>
      </c>
      <c r="C34" t="s">
        <v>29</v>
      </c>
      <c r="H34" s="23" t="s">
        <v>19</v>
      </c>
      <c r="I34" s="24">
        <f>Data!B10</f>
        <v>-2.2987792999973333E-05</v>
      </c>
      <c r="J34" s="23"/>
    </row>
    <row r="35" spans="1:10" ht="12.75">
      <c r="A35" t="s">
        <v>3</v>
      </c>
      <c r="B35" s="2">
        <f>((SUM(Data!B54:B645))/240)</f>
        <v>102.94837833350292</v>
      </c>
      <c r="C35" t="s">
        <v>4</v>
      </c>
      <c r="F35" t="s">
        <v>6</v>
      </c>
      <c r="H35" s="23" t="s">
        <v>20</v>
      </c>
      <c r="I35" s="24">
        <f>Data!B690</f>
        <v>-0.67139338216</v>
      </c>
      <c r="J35" s="23"/>
    </row>
    <row r="36" spans="1:10" ht="12.75">
      <c r="A36" t="s">
        <v>3</v>
      </c>
      <c r="B36" s="2">
        <f>B35*4.448</f>
        <v>457.914386827421</v>
      </c>
      <c r="C36" t="s">
        <v>5</v>
      </c>
      <c r="H36" s="23" t="s">
        <v>157</v>
      </c>
      <c r="I36" s="24">
        <f>I34-I35</f>
        <v>0.671370394367</v>
      </c>
      <c r="J36" s="23" t="s">
        <v>158</v>
      </c>
    </row>
    <row r="37" spans="1:11" ht="12.75">
      <c r="A37" t="s">
        <v>64</v>
      </c>
      <c r="B37" s="1">
        <v>0.303</v>
      </c>
      <c r="C37" t="s">
        <v>45</v>
      </c>
      <c r="H37" s="23" t="s">
        <v>157</v>
      </c>
      <c r="I37" s="24">
        <f>I36*453.5924</f>
        <v>304.528508469874</v>
      </c>
      <c r="J37" s="23" t="s">
        <v>23</v>
      </c>
      <c r="K37" t="s">
        <v>166</v>
      </c>
    </row>
    <row r="38" spans="1:3" ht="12.75">
      <c r="A38" t="s">
        <v>64</v>
      </c>
      <c r="B38" s="3">
        <f>(B37)/4.448*10</f>
        <v>0.681205035971223</v>
      </c>
      <c r="C38" t="s">
        <v>7</v>
      </c>
    </row>
    <row r="39" spans="1:8" ht="12.75">
      <c r="A39" t="s">
        <v>97</v>
      </c>
      <c r="B39" s="14">
        <f>(B36/B37)/9.8</f>
        <v>154.21108197865595</v>
      </c>
      <c r="C39" t="s">
        <v>1</v>
      </c>
      <c r="H39" t="s">
        <v>154</v>
      </c>
    </row>
    <row r="40" spans="1:11" ht="12.75">
      <c r="A40" t="s">
        <v>174</v>
      </c>
      <c r="B40" s="14">
        <f>B32/O28</f>
        <v>459.5466370699624</v>
      </c>
      <c r="C40" t="s">
        <v>175</v>
      </c>
      <c r="H40" t="s">
        <v>42</v>
      </c>
      <c r="I40" s="6" t="s">
        <v>24</v>
      </c>
      <c r="J40" s="6" t="s">
        <v>161</v>
      </c>
      <c r="K40" s="6" t="s">
        <v>25</v>
      </c>
    </row>
    <row r="41" spans="1:9" ht="12.75">
      <c r="A41" s="4"/>
      <c r="I41" s="3"/>
    </row>
    <row r="42" spans="1:11" ht="12.75">
      <c r="A42" t="s">
        <v>159</v>
      </c>
      <c r="H42" s="1">
        <v>0</v>
      </c>
      <c r="I42" s="3">
        <v>0</v>
      </c>
      <c r="J42">
        <v>0</v>
      </c>
      <c r="K42">
        <v>0</v>
      </c>
    </row>
    <row r="43" spans="1:11" ht="12.75">
      <c r="A43" t="s">
        <v>160</v>
      </c>
      <c r="H43" s="1">
        <v>31.46</v>
      </c>
      <c r="I43" s="3">
        <v>0.858</v>
      </c>
      <c r="J43">
        <f>(I43)/H43</f>
        <v>0.02727272727272727</v>
      </c>
      <c r="K43">
        <f>1/J43</f>
        <v>36.66666666666667</v>
      </c>
    </row>
    <row r="44" spans="8:9" ht="12.75">
      <c r="H44" s="1" t="s">
        <v>167</v>
      </c>
      <c r="I44" s="3"/>
    </row>
    <row r="45" spans="1:9" ht="12.75">
      <c r="A45" t="s">
        <v>6</v>
      </c>
      <c r="H45" t="s">
        <v>168</v>
      </c>
      <c r="I45" s="3"/>
    </row>
    <row r="46" spans="8:9" ht="12.75">
      <c r="H46" t="s">
        <v>170</v>
      </c>
      <c r="I46" s="3"/>
    </row>
    <row r="47" spans="7:9" ht="12.75">
      <c r="G47" t="s">
        <v>6</v>
      </c>
      <c r="I47" s="3"/>
    </row>
    <row r="48" spans="1:9" ht="12.75">
      <c r="A48" t="s">
        <v>73</v>
      </c>
      <c r="I48" s="3"/>
    </row>
    <row r="49" spans="1:9" ht="12.75">
      <c r="A49" t="s">
        <v>96</v>
      </c>
      <c r="B49">
        <v>3.2666</v>
      </c>
      <c r="C49" t="s">
        <v>50</v>
      </c>
      <c r="D49">
        <f>B50-B49</f>
        <v>0.6000000000000001</v>
      </c>
      <c r="E49" t="s">
        <v>51</v>
      </c>
      <c r="I49" s="3"/>
    </row>
    <row r="50" spans="1:9" ht="12.75">
      <c r="A50" t="s">
        <v>48</v>
      </c>
      <c r="B50">
        <v>3.8666</v>
      </c>
      <c r="I50" s="3"/>
    </row>
    <row r="51" spans="1:9" ht="12.75">
      <c r="A51" t="s">
        <v>69</v>
      </c>
      <c r="I51" s="3"/>
    </row>
    <row r="52" spans="1:11" ht="12.75">
      <c r="A52" t="s">
        <v>49</v>
      </c>
      <c r="B52">
        <v>6.3</v>
      </c>
      <c r="C52" t="s">
        <v>0</v>
      </c>
      <c r="D52">
        <f>B52-B50</f>
        <v>2.4334</v>
      </c>
      <c r="E52" t="s">
        <v>51</v>
      </c>
      <c r="I52" s="6" t="s">
        <v>62</v>
      </c>
      <c r="J52">
        <f>AVERAGE(J42:J43)</f>
        <v>0.013636363636363636</v>
      </c>
      <c r="K52">
        <f>AVERAGE(K43:K44)</f>
        <v>36.66666666666667</v>
      </c>
    </row>
    <row r="53" ht="12.75">
      <c r="K53" t="s">
        <v>65</v>
      </c>
    </row>
    <row r="54" ht="12.75">
      <c r="K54" t="s">
        <v>66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67</v>
      </c>
    </row>
    <row r="60" ht="12.75">
      <c r="A60" s="7">
        <v>40562</v>
      </c>
    </row>
    <row r="61" ht="12.75">
      <c r="A61" s="8" t="s">
        <v>153</v>
      </c>
    </row>
    <row r="62" spans="1:6" ht="12.75">
      <c r="A62" s="8" t="s">
        <v>68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171</v>
      </c>
    </row>
    <row r="9" spans="1:5" ht="12.75">
      <c r="A9" t="s">
        <v>24</v>
      </c>
      <c r="B9" t="s">
        <v>27</v>
      </c>
      <c r="C9" t="s">
        <v>151</v>
      </c>
      <c r="D9" t="s">
        <v>31</v>
      </c>
      <c r="E9" t="s">
        <v>155</v>
      </c>
    </row>
    <row r="10" spans="1:5" ht="12.75">
      <c r="A10" s="1">
        <v>0.0036621</v>
      </c>
      <c r="B10" s="1">
        <f>(A10*36.66667)-0.1343</f>
        <v>-2.2987792999973333E-05</v>
      </c>
      <c r="C10">
        <v>0.004</v>
      </c>
      <c r="D10" s="19">
        <f>MAX(B10:B384)</f>
        <v>50.755371292999996</v>
      </c>
      <c r="E10">
        <f>D10/20</f>
        <v>2.53776856465</v>
      </c>
    </row>
    <row r="11" spans="1:3" ht="12.75">
      <c r="A11" s="1">
        <v>0.0024414</v>
      </c>
      <c r="B11" s="1">
        <f aca="true" t="shared" si="0" ref="B11:B74">(A11*36.66667)-0.1343</f>
        <v>-0.044781991862000006</v>
      </c>
      <c r="C11">
        <v>0.008</v>
      </c>
    </row>
    <row r="12" spans="1:3" ht="12.75">
      <c r="A12" s="1">
        <v>0.0036621</v>
      </c>
      <c r="B12" s="1">
        <f t="shared" si="0"/>
        <v>-2.2987792999973333E-05</v>
      </c>
      <c r="C12">
        <v>0.013</v>
      </c>
    </row>
    <row r="13" spans="1:4" ht="12.75">
      <c r="A13" s="1">
        <v>0.0024414</v>
      </c>
      <c r="B13" s="1">
        <f t="shared" si="0"/>
        <v>-0.044781991862000006</v>
      </c>
      <c r="C13">
        <v>0.017</v>
      </c>
      <c r="D13" t="s">
        <v>6</v>
      </c>
    </row>
    <row r="14" spans="1:4" ht="12.75">
      <c r="A14" s="1">
        <v>0.0048828</v>
      </c>
      <c r="B14" s="1">
        <f t="shared" si="0"/>
        <v>0.04473601627599999</v>
      </c>
      <c r="C14">
        <v>0.021</v>
      </c>
      <c r="D14" t="s">
        <v>6</v>
      </c>
    </row>
    <row r="15" spans="1:4" ht="12.75">
      <c r="A15" s="1">
        <v>0.0024414</v>
      </c>
      <c r="B15" s="1">
        <f t="shared" si="0"/>
        <v>-0.044781991862000006</v>
      </c>
      <c r="C15">
        <v>0.025</v>
      </c>
      <c r="D15" t="s">
        <v>6</v>
      </c>
    </row>
    <row r="16" spans="1:3" ht="12.75">
      <c r="A16" s="1">
        <v>0.0036621</v>
      </c>
      <c r="B16" s="1">
        <f t="shared" si="0"/>
        <v>-2.2987792999973333E-05</v>
      </c>
      <c r="C16">
        <v>0.029</v>
      </c>
    </row>
    <row r="17" spans="1:3" ht="12.75">
      <c r="A17" s="1">
        <v>0.0036621</v>
      </c>
      <c r="B17" s="1">
        <f t="shared" si="0"/>
        <v>-2.2987792999973333E-05</v>
      </c>
      <c r="C17">
        <v>0.033</v>
      </c>
    </row>
    <row r="18" spans="1:3" ht="12.75">
      <c r="A18" s="1">
        <v>0.0036621</v>
      </c>
      <c r="B18" s="1">
        <f t="shared" si="0"/>
        <v>-2.2987792999973333E-05</v>
      </c>
      <c r="C18">
        <v>0.037</v>
      </c>
    </row>
    <row r="19" spans="1:3" ht="12.75">
      <c r="A19" s="1">
        <v>0.0036621</v>
      </c>
      <c r="B19" s="1">
        <f t="shared" si="0"/>
        <v>-2.2987792999973333E-05</v>
      </c>
      <c r="C19">
        <v>0.042</v>
      </c>
    </row>
    <row r="20" spans="1:3" ht="12.75">
      <c r="A20" s="1">
        <v>0.0061035</v>
      </c>
      <c r="B20" s="1">
        <f t="shared" si="0"/>
        <v>0.08949502034500004</v>
      </c>
      <c r="C20">
        <v>0.046</v>
      </c>
    </row>
    <row r="21" spans="1:3" ht="12.75">
      <c r="A21" s="1">
        <v>0.0048828</v>
      </c>
      <c r="B21" s="1">
        <f t="shared" si="0"/>
        <v>0.04473601627599999</v>
      </c>
      <c r="C21">
        <v>0.05</v>
      </c>
    </row>
    <row r="22" spans="1:3" ht="12.75">
      <c r="A22" s="1">
        <v>0.0048828</v>
      </c>
      <c r="B22" s="1">
        <f t="shared" si="0"/>
        <v>0.04473601627599999</v>
      </c>
      <c r="C22">
        <v>0.054</v>
      </c>
    </row>
    <row r="23" spans="1:3" ht="12.75">
      <c r="A23" s="1">
        <v>0.0036621</v>
      </c>
      <c r="B23" s="1">
        <f t="shared" si="0"/>
        <v>-2.2987792999973333E-05</v>
      </c>
      <c r="C23">
        <v>0.058</v>
      </c>
    </row>
    <row r="24" spans="1:3" ht="12.75">
      <c r="A24" s="1">
        <v>0.0036621</v>
      </c>
      <c r="B24" s="1">
        <f t="shared" si="0"/>
        <v>-2.2987792999973333E-05</v>
      </c>
      <c r="C24">
        <v>0.063</v>
      </c>
    </row>
    <row r="25" spans="1:3" ht="12.75">
      <c r="A25" s="1">
        <v>0.0024414</v>
      </c>
      <c r="B25" s="1">
        <f t="shared" si="0"/>
        <v>-0.044781991862000006</v>
      </c>
      <c r="C25">
        <v>0.067</v>
      </c>
    </row>
    <row r="26" spans="1:3" ht="12.75">
      <c r="A26" s="1">
        <v>0.0036621</v>
      </c>
      <c r="B26" s="1">
        <f t="shared" si="0"/>
        <v>-2.2987792999973333E-05</v>
      </c>
      <c r="C26">
        <v>0.071</v>
      </c>
    </row>
    <row r="27" spans="1:3" ht="12.75">
      <c r="A27" s="1">
        <v>0.0036621</v>
      </c>
      <c r="B27" s="1">
        <f t="shared" si="0"/>
        <v>-2.2987792999973333E-05</v>
      </c>
      <c r="C27">
        <v>0.075</v>
      </c>
    </row>
    <row r="28" spans="1:3" ht="12.75">
      <c r="A28" s="1">
        <v>0.0048828</v>
      </c>
      <c r="B28" s="1">
        <f t="shared" si="0"/>
        <v>0.04473601627599999</v>
      </c>
      <c r="C28">
        <v>0.079</v>
      </c>
    </row>
    <row r="29" spans="1:3" ht="12.75">
      <c r="A29" s="1">
        <v>0.0048828</v>
      </c>
      <c r="B29" s="1">
        <f t="shared" si="0"/>
        <v>0.04473601627599999</v>
      </c>
      <c r="C29">
        <v>0.083</v>
      </c>
    </row>
    <row r="30" spans="1:3" ht="12.75">
      <c r="A30" s="1">
        <v>0.0048828</v>
      </c>
      <c r="B30" s="1">
        <f t="shared" si="0"/>
        <v>0.04473601627599999</v>
      </c>
      <c r="C30">
        <v>0.087</v>
      </c>
    </row>
    <row r="31" spans="1:3" ht="12.75">
      <c r="A31" s="1">
        <v>0.0036621</v>
      </c>
      <c r="B31" s="1">
        <f t="shared" si="0"/>
        <v>-2.2987792999973333E-05</v>
      </c>
      <c r="C31">
        <v>0.092</v>
      </c>
    </row>
    <row r="32" spans="1:3" ht="12.75">
      <c r="A32" s="1">
        <v>0.0061035</v>
      </c>
      <c r="B32" s="1">
        <f t="shared" si="0"/>
        <v>0.08949502034500004</v>
      </c>
      <c r="C32">
        <v>0.096</v>
      </c>
    </row>
    <row r="33" spans="1:3" ht="12.75">
      <c r="A33" s="1">
        <v>0.0048828</v>
      </c>
      <c r="B33" s="1">
        <f t="shared" si="0"/>
        <v>0.04473601627599999</v>
      </c>
      <c r="C33">
        <v>0.1</v>
      </c>
    </row>
    <row r="34" spans="1:3" ht="12.75">
      <c r="A34" s="1">
        <v>0.0048828</v>
      </c>
      <c r="B34" s="1">
        <f t="shared" si="0"/>
        <v>0.04473601627599999</v>
      </c>
      <c r="C34">
        <v>0.104</v>
      </c>
    </row>
    <row r="35" spans="1:3" ht="12.75">
      <c r="A35" s="1">
        <v>0.0048828</v>
      </c>
      <c r="B35" s="1">
        <f t="shared" si="0"/>
        <v>0.04473601627599999</v>
      </c>
      <c r="C35">
        <v>0.108</v>
      </c>
    </row>
    <row r="36" spans="1:3" ht="12.75">
      <c r="A36" s="1">
        <v>0.0048828</v>
      </c>
      <c r="B36" s="1">
        <f t="shared" si="0"/>
        <v>0.04473601627599999</v>
      </c>
      <c r="C36">
        <v>0.113</v>
      </c>
    </row>
    <row r="37" spans="1:3" ht="12.75">
      <c r="A37" s="1">
        <v>0.0061035</v>
      </c>
      <c r="B37" s="1">
        <f t="shared" si="0"/>
        <v>0.08949502034500004</v>
      </c>
      <c r="C37">
        <v>0.117</v>
      </c>
    </row>
    <row r="38" spans="1:3" ht="12.75">
      <c r="A38" s="1">
        <v>0.0048828</v>
      </c>
      <c r="B38" s="1">
        <f t="shared" si="0"/>
        <v>0.04473601627599999</v>
      </c>
      <c r="C38">
        <v>0.121</v>
      </c>
    </row>
    <row r="39" spans="1:3" ht="12.75">
      <c r="A39" s="1">
        <v>0.0048828</v>
      </c>
      <c r="B39" s="1">
        <f t="shared" si="0"/>
        <v>0.04473601627599999</v>
      </c>
      <c r="C39">
        <v>0.125</v>
      </c>
    </row>
    <row r="40" spans="1:3" ht="12.75">
      <c r="A40" s="1">
        <v>0.0061035</v>
      </c>
      <c r="B40" s="1">
        <f t="shared" si="0"/>
        <v>0.08949502034500004</v>
      </c>
      <c r="C40">
        <v>0.129</v>
      </c>
    </row>
    <row r="41" spans="1:3" ht="12.75">
      <c r="A41" s="1">
        <v>0.0085449</v>
      </c>
      <c r="B41" s="1">
        <f t="shared" si="0"/>
        <v>0.17901302848300002</v>
      </c>
      <c r="C41">
        <v>0.133</v>
      </c>
    </row>
    <row r="42" spans="1:3" ht="12.75">
      <c r="A42" s="1">
        <v>0.0085449</v>
      </c>
      <c r="B42" s="1">
        <f t="shared" si="0"/>
        <v>0.17901302848300002</v>
      </c>
      <c r="C42">
        <v>0.138</v>
      </c>
    </row>
    <row r="43" spans="1:3" ht="12.75">
      <c r="A43" s="1">
        <v>0.0061035</v>
      </c>
      <c r="B43" s="1">
        <f t="shared" si="0"/>
        <v>0.08949502034500004</v>
      </c>
      <c r="C43">
        <v>0.142</v>
      </c>
    </row>
    <row r="44" spans="1:3" ht="12.75">
      <c r="A44" s="1">
        <v>0.0085449</v>
      </c>
      <c r="B44" s="1">
        <f t="shared" si="0"/>
        <v>0.17901302848300002</v>
      </c>
      <c r="C44">
        <v>0.146</v>
      </c>
    </row>
    <row r="45" spans="1:3" ht="12.75">
      <c r="A45" s="1">
        <v>0.0073242</v>
      </c>
      <c r="B45" s="1">
        <f t="shared" si="0"/>
        <v>0.13425402441400006</v>
      </c>
      <c r="C45">
        <v>0.15</v>
      </c>
    </row>
    <row r="46" spans="1:3" ht="12.75">
      <c r="A46" s="1">
        <v>0.0097656</v>
      </c>
      <c r="B46" s="1">
        <f t="shared" si="0"/>
        <v>0.22377203255199998</v>
      </c>
      <c r="C46">
        <v>0.154</v>
      </c>
    </row>
    <row r="47" spans="1:3" ht="12.75">
      <c r="A47" s="1">
        <v>0.0097656</v>
      </c>
      <c r="B47" s="1">
        <f t="shared" si="0"/>
        <v>0.22377203255199998</v>
      </c>
      <c r="C47">
        <v>0.158</v>
      </c>
    </row>
    <row r="48" spans="1:3" ht="12.75">
      <c r="A48" s="1">
        <v>0.013428</v>
      </c>
      <c r="B48" s="1">
        <f t="shared" si="0"/>
        <v>0.3580600447600001</v>
      </c>
      <c r="C48">
        <v>0.163</v>
      </c>
    </row>
    <row r="49" spans="1:3" ht="12.75">
      <c r="A49" s="1">
        <v>0.014648</v>
      </c>
      <c r="B49" s="1">
        <f t="shared" si="0"/>
        <v>0.40279338216000005</v>
      </c>
      <c r="C49">
        <v>0.167</v>
      </c>
    </row>
    <row r="50" spans="1:3" ht="12.75">
      <c r="A50" s="1">
        <v>0.020752</v>
      </c>
      <c r="B50" s="1">
        <f t="shared" si="0"/>
        <v>0.62660673584</v>
      </c>
      <c r="C50">
        <v>0.171</v>
      </c>
    </row>
    <row r="51" spans="1:3" ht="12.75">
      <c r="A51" s="1">
        <v>0.06958</v>
      </c>
      <c r="B51" s="1">
        <f t="shared" si="0"/>
        <v>2.4169668986</v>
      </c>
      <c r="C51">
        <v>0.175</v>
      </c>
    </row>
    <row r="52" spans="1:3" ht="12.75">
      <c r="A52" s="1">
        <v>0.43701</v>
      </c>
      <c r="B52" s="1">
        <f t="shared" si="0"/>
        <v>15.889401456700003</v>
      </c>
      <c r="C52">
        <v>0.179</v>
      </c>
    </row>
    <row r="53" spans="1:3" ht="12.75">
      <c r="A53" s="1">
        <v>-0.059814</v>
      </c>
      <c r="B53" s="1">
        <f t="shared" si="0"/>
        <v>-2.32748019938</v>
      </c>
      <c r="C53">
        <v>0.183</v>
      </c>
    </row>
    <row r="54" spans="1:4" ht="12.75">
      <c r="A54" s="1">
        <v>0.59082</v>
      </c>
      <c r="B54" s="1">
        <f t="shared" si="0"/>
        <v>21.529101969400003</v>
      </c>
      <c r="C54">
        <v>0.188</v>
      </c>
      <c r="D54" t="s">
        <v>44</v>
      </c>
    </row>
    <row r="55" spans="1:3" ht="12.75">
      <c r="A55" s="1">
        <v>0.75317</v>
      </c>
      <c r="B55" s="1">
        <f t="shared" si="0"/>
        <v>27.481935843900004</v>
      </c>
      <c r="C55">
        <v>0.192</v>
      </c>
    </row>
    <row r="56" spans="1:3" ht="12.75">
      <c r="A56" s="1">
        <v>0.88745</v>
      </c>
      <c r="B56" s="1">
        <f t="shared" si="0"/>
        <v>32.4055362915</v>
      </c>
      <c r="C56">
        <v>0.196</v>
      </c>
    </row>
    <row r="57" spans="1:3" ht="12.75">
      <c r="A57" s="1">
        <v>0.90088</v>
      </c>
      <c r="B57" s="1">
        <f t="shared" si="0"/>
        <v>32.8979696696</v>
      </c>
      <c r="C57">
        <v>0.2</v>
      </c>
    </row>
    <row r="58" spans="1:3" ht="12.75">
      <c r="A58" s="1">
        <v>0.98267</v>
      </c>
      <c r="B58" s="1">
        <f t="shared" si="0"/>
        <v>35.8969366089</v>
      </c>
      <c r="C58">
        <v>0.204</v>
      </c>
    </row>
    <row r="59" spans="1:3" ht="12.75">
      <c r="A59" s="1">
        <v>1.0156</v>
      </c>
      <c r="B59" s="1">
        <f t="shared" si="0"/>
        <v>37.104370052</v>
      </c>
      <c r="C59">
        <v>0.208</v>
      </c>
    </row>
    <row r="60" spans="1:3" ht="12.75">
      <c r="A60" s="1">
        <v>1.0352</v>
      </c>
      <c r="B60" s="1">
        <f t="shared" si="0"/>
        <v>37.823036783999996</v>
      </c>
      <c r="C60">
        <v>0.212</v>
      </c>
    </row>
    <row r="61" spans="1:3" ht="12.75">
      <c r="A61" s="1">
        <v>1.0376</v>
      </c>
      <c r="B61" s="1">
        <f t="shared" si="0"/>
        <v>37.911036792000004</v>
      </c>
      <c r="C61">
        <v>0.217</v>
      </c>
    </row>
    <row r="62" spans="1:3" ht="12.75">
      <c r="A62" s="1">
        <v>1.0486</v>
      </c>
      <c r="B62" s="1">
        <f t="shared" si="0"/>
        <v>38.314370162</v>
      </c>
      <c r="C62">
        <v>0.221</v>
      </c>
    </row>
    <row r="63" spans="1:3" ht="12.75">
      <c r="A63" s="1">
        <v>1.1169</v>
      </c>
      <c r="B63" s="1">
        <f t="shared" si="0"/>
        <v>40.818703723</v>
      </c>
      <c r="C63">
        <v>0.225</v>
      </c>
    </row>
    <row r="64" spans="1:3" ht="12.75">
      <c r="A64" s="1">
        <v>1.1719</v>
      </c>
      <c r="B64" s="1">
        <f t="shared" si="0"/>
        <v>42.835370573</v>
      </c>
      <c r="C64">
        <v>0.229</v>
      </c>
    </row>
    <row r="65" spans="1:3" ht="12.75">
      <c r="A65" s="1">
        <v>1.2048</v>
      </c>
      <c r="B65" s="1">
        <f t="shared" si="0"/>
        <v>44.041704016000004</v>
      </c>
      <c r="C65">
        <v>0.233</v>
      </c>
    </row>
    <row r="66" spans="1:3" ht="12.75">
      <c r="A66" s="1">
        <v>1.2085</v>
      </c>
      <c r="B66" s="1">
        <f t="shared" si="0"/>
        <v>44.177370695</v>
      </c>
      <c r="C66">
        <v>0.237</v>
      </c>
    </row>
    <row r="67" spans="1:3" ht="12.75">
      <c r="A67" s="1">
        <v>1.1853</v>
      </c>
      <c r="B67" s="1">
        <f t="shared" si="0"/>
        <v>43.326703951</v>
      </c>
      <c r="C67">
        <v>0.242</v>
      </c>
    </row>
    <row r="68" spans="1:3" ht="12.75">
      <c r="A68" s="1">
        <v>1.1853</v>
      </c>
      <c r="B68" s="1">
        <f t="shared" si="0"/>
        <v>43.326703951</v>
      </c>
      <c r="C68">
        <v>0.246</v>
      </c>
    </row>
    <row r="69" spans="1:3" ht="12.75">
      <c r="A69" s="1">
        <v>1.1877</v>
      </c>
      <c r="B69" s="1">
        <f t="shared" si="0"/>
        <v>43.414703959</v>
      </c>
      <c r="C69">
        <v>0.25</v>
      </c>
    </row>
    <row r="70" spans="1:3" ht="12.75">
      <c r="A70" s="1">
        <v>1.1902</v>
      </c>
      <c r="B70" s="1">
        <f t="shared" si="0"/>
        <v>43.506370634</v>
      </c>
      <c r="C70">
        <v>0.254</v>
      </c>
    </row>
    <row r="71" spans="1:3" ht="12.75">
      <c r="A71" s="1">
        <v>1.2012</v>
      </c>
      <c r="B71" s="1">
        <f t="shared" si="0"/>
        <v>43.909704004000005</v>
      </c>
      <c r="C71">
        <v>0.258</v>
      </c>
    </row>
    <row r="72" spans="1:3" ht="12.75">
      <c r="A72" s="1">
        <v>1.2195</v>
      </c>
      <c r="B72" s="1">
        <f t="shared" si="0"/>
        <v>44.580704065</v>
      </c>
      <c r="C72">
        <v>0.263</v>
      </c>
    </row>
    <row r="73" spans="1:3" ht="12.75">
      <c r="A73" s="1">
        <v>1.2439</v>
      </c>
      <c r="B73" s="1">
        <f t="shared" si="0"/>
        <v>45.475370813</v>
      </c>
      <c r="C73">
        <v>0.267</v>
      </c>
    </row>
    <row r="74" spans="1:3" ht="12.75">
      <c r="A74" s="1">
        <v>1.2549</v>
      </c>
      <c r="B74" s="1">
        <f t="shared" si="0"/>
        <v>45.878704182999996</v>
      </c>
      <c r="C74">
        <v>0.271</v>
      </c>
    </row>
    <row r="75" spans="1:3" ht="12.75">
      <c r="A75" s="1">
        <v>1.2561</v>
      </c>
      <c r="B75" s="1">
        <f aca="true" t="shared" si="1" ref="B75:B138">(A75*36.66667)-0.1343</f>
        <v>45.922704187</v>
      </c>
      <c r="C75">
        <v>0.275</v>
      </c>
    </row>
    <row r="76" spans="1:3" ht="12.75">
      <c r="A76" s="1">
        <v>1.2573</v>
      </c>
      <c r="B76" s="1">
        <f t="shared" si="1"/>
        <v>45.966704191000005</v>
      </c>
      <c r="C76">
        <v>0.279</v>
      </c>
    </row>
    <row r="77" spans="1:3" ht="12.75">
      <c r="A77" s="1">
        <v>1.2573</v>
      </c>
      <c r="B77" s="1">
        <f t="shared" si="1"/>
        <v>45.966704191000005</v>
      </c>
      <c r="C77">
        <v>0.283</v>
      </c>
    </row>
    <row r="78" spans="1:3" ht="12.75">
      <c r="A78" s="1">
        <v>1.2549</v>
      </c>
      <c r="B78" s="1">
        <f t="shared" si="1"/>
        <v>45.878704182999996</v>
      </c>
      <c r="C78">
        <v>0.287</v>
      </c>
    </row>
    <row r="79" spans="1:3" ht="12.75">
      <c r="A79" s="1">
        <v>1.2476</v>
      </c>
      <c r="B79" s="1">
        <f t="shared" si="1"/>
        <v>45.611037492</v>
      </c>
      <c r="C79">
        <v>0.292</v>
      </c>
    </row>
    <row r="80" spans="1:3" ht="12.75">
      <c r="A80" s="1">
        <v>1.2427</v>
      </c>
      <c r="B80" s="1">
        <f t="shared" si="1"/>
        <v>45.431370809</v>
      </c>
      <c r="C80">
        <v>0.296</v>
      </c>
    </row>
    <row r="81" spans="1:3" ht="12.75">
      <c r="A81" s="1">
        <v>1.239</v>
      </c>
      <c r="B81" s="1">
        <f t="shared" si="1"/>
        <v>45.295704130000004</v>
      </c>
      <c r="C81">
        <v>0.3</v>
      </c>
    </row>
    <row r="82" spans="1:3" ht="12.75">
      <c r="A82" s="1">
        <v>1.2427</v>
      </c>
      <c r="B82" s="1">
        <f t="shared" si="1"/>
        <v>45.431370809</v>
      </c>
      <c r="C82">
        <v>0.304</v>
      </c>
    </row>
    <row r="83" spans="1:3" ht="12.75">
      <c r="A83" s="1">
        <v>1.2451</v>
      </c>
      <c r="B83" s="1">
        <f t="shared" si="1"/>
        <v>45.519370817</v>
      </c>
      <c r="C83">
        <v>0.308</v>
      </c>
    </row>
    <row r="84" spans="1:3" ht="12.75">
      <c r="A84" s="1">
        <v>1.2488</v>
      </c>
      <c r="B84" s="1">
        <f t="shared" si="1"/>
        <v>45.655037496</v>
      </c>
      <c r="C84">
        <v>0.313</v>
      </c>
    </row>
    <row r="85" spans="1:3" ht="12.75">
      <c r="A85" s="1">
        <v>1.25</v>
      </c>
      <c r="B85" s="1">
        <f t="shared" si="1"/>
        <v>45.6990375</v>
      </c>
      <c r="C85">
        <v>0.317</v>
      </c>
    </row>
    <row r="86" spans="1:3" ht="12.75">
      <c r="A86" s="1">
        <v>1.2488</v>
      </c>
      <c r="B86" s="1">
        <f t="shared" si="1"/>
        <v>45.655037496</v>
      </c>
      <c r="C86">
        <v>0.321</v>
      </c>
    </row>
    <row r="87" spans="1:3" ht="12.75">
      <c r="A87" s="1">
        <v>1.2463</v>
      </c>
      <c r="B87" s="1">
        <f t="shared" si="1"/>
        <v>45.563370821</v>
      </c>
      <c r="C87">
        <v>0.325</v>
      </c>
    </row>
    <row r="88" spans="1:3" ht="12.75">
      <c r="A88" s="1">
        <v>1.2439</v>
      </c>
      <c r="B88" s="1">
        <f t="shared" si="1"/>
        <v>45.475370813</v>
      </c>
      <c r="C88">
        <v>0.329</v>
      </c>
    </row>
    <row r="89" spans="1:3" ht="12.75">
      <c r="A89" s="1">
        <v>1.2439</v>
      </c>
      <c r="B89" s="1">
        <f t="shared" si="1"/>
        <v>45.475370813</v>
      </c>
      <c r="C89">
        <v>0.333</v>
      </c>
    </row>
    <row r="90" spans="1:3" ht="12.75">
      <c r="A90" s="1">
        <v>1.2427</v>
      </c>
      <c r="B90" s="1">
        <f t="shared" si="1"/>
        <v>45.431370809</v>
      </c>
      <c r="C90">
        <v>0.338</v>
      </c>
    </row>
    <row r="91" spans="1:3" ht="12.75">
      <c r="A91" s="1">
        <v>1.2463</v>
      </c>
      <c r="B91" s="1">
        <f t="shared" si="1"/>
        <v>45.563370821</v>
      </c>
      <c r="C91">
        <v>0.342</v>
      </c>
    </row>
    <row r="92" spans="1:3" ht="12.75">
      <c r="A92" s="1">
        <v>1.2463</v>
      </c>
      <c r="B92" s="1">
        <f t="shared" si="1"/>
        <v>45.563370821</v>
      </c>
      <c r="C92">
        <v>0.346</v>
      </c>
    </row>
    <row r="93" spans="1:3" ht="12.75">
      <c r="A93" s="1">
        <v>1.2463</v>
      </c>
      <c r="B93" s="1">
        <f t="shared" si="1"/>
        <v>45.563370821</v>
      </c>
      <c r="C93">
        <v>0.35</v>
      </c>
    </row>
    <row r="94" spans="1:3" ht="12.75">
      <c r="A94" s="1">
        <v>1.2463</v>
      </c>
      <c r="B94" s="1">
        <f t="shared" si="1"/>
        <v>45.563370821</v>
      </c>
      <c r="C94">
        <v>0.354</v>
      </c>
    </row>
    <row r="95" spans="1:3" ht="12.75">
      <c r="A95" s="1">
        <v>1.2451</v>
      </c>
      <c r="B95" s="1">
        <f t="shared" si="1"/>
        <v>45.519370817</v>
      </c>
      <c r="C95">
        <v>0.358</v>
      </c>
    </row>
    <row r="96" spans="1:3" ht="12.75">
      <c r="A96" s="1">
        <v>1.2463</v>
      </c>
      <c r="B96" s="1">
        <f t="shared" si="1"/>
        <v>45.563370821</v>
      </c>
      <c r="C96">
        <v>0.362</v>
      </c>
    </row>
    <row r="97" spans="1:3" ht="12.75">
      <c r="A97" s="1">
        <v>1.2451</v>
      </c>
      <c r="B97" s="1">
        <f t="shared" si="1"/>
        <v>45.519370817</v>
      </c>
      <c r="C97">
        <v>0.367</v>
      </c>
    </row>
    <row r="98" spans="1:3" ht="12.75">
      <c r="A98" s="1">
        <v>1.2439</v>
      </c>
      <c r="B98" s="1">
        <f t="shared" si="1"/>
        <v>45.475370813</v>
      </c>
      <c r="C98">
        <v>0.371</v>
      </c>
    </row>
    <row r="99" spans="1:3" ht="12.75">
      <c r="A99" s="1">
        <v>1.2439</v>
      </c>
      <c r="B99" s="1">
        <f t="shared" si="1"/>
        <v>45.475370813</v>
      </c>
      <c r="C99">
        <v>0.375</v>
      </c>
    </row>
    <row r="100" spans="1:3" ht="12.75">
      <c r="A100" s="1">
        <v>1.2439</v>
      </c>
      <c r="B100" s="1">
        <f t="shared" si="1"/>
        <v>45.475370813</v>
      </c>
      <c r="C100">
        <v>0.379</v>
      </c>
    </row>
    <row r="101" spans="1:3" ht="12.75">
      <c r="A101" s="1">
        <v>1.2415</v>
      </c>
      <c r="B101" s="1">
        <f t="shared" si="1"/>
        <v>45.387370805</v>
      </c>
      <c r="C101">
        <v>0.383</v>
      </c>
    </row>
    <row r="102" spans="1:3" ht="12.75">
      <c r="A102" s="1">
        <v>1.2451</v>
      </c>
      <c r="B102" s="1">
        <f t="shared" si="1"/>
        <v>45.519370817</v>
      </c>
      <c r="C102">
        <v>0.388</v>
      </c>
    </row>
    <row r="103" spans="1:3" ht="12.75">
      <c r="A103" s="1">
        <v>1.2439</v>
      </c>
      <c r="B103" s="1">
        <f t="shared" si="1"/>
        <v>45.475370813</v>
      </c>
      <c r="C103">
        <v>0.392</v>
      </c>
    </row>
    <row r="104" spans="1:3" ht="12.75">
      <c r="A104" s="1">
        <v>1.2439</v>
      </c>
      <c r="B104" s="1">
        <f t="shared" si="1"/>
        <v>45.475370813</v>
      </c>
      <c r="C104">
        <v>0.396</v>
      </c>
    </row>
    <row r="105" spans="1:3" ht="12.75">
      <c r="A105" s="1">
        <v>1.2451</v>
      </c>
      <c r="B105" s="1">
        <f t="shared" si="1"/>
        <v>45.519370817</v>
      </c>
      <c r="C105">
        <v>0.4</v>
      </c>
    </row>
    <row r="106" spans="1:3" ht="12.75">
      <c r="A106" s="1">
        <v>1.2476</v>
      </c>
      <c r="B106" s="1">
        <f t="shared" si="1"/>
        <v>45.611037492</v>
      </c>
      <c r="C106">
        <v>0.404</v>
      </c>
    </row>
    <row r="107" spans="1:3" ht="12.75">
      <c r="A107" s="1">
        <v>1.2463</v>
      </c>
      <c r="B107" s="1">
        <f t="shared" si="1"/>
        <v>45.563370821</v>
      </c>
      <c r="C107">
        <v>0.408</v>
      </c>
    </row>
    <row r="108" spans="1:3" ht="12.75">
      <c r="A108" s="1">
        <v>1.2488</v>
      </c>
      <c r="B108" s="1">
        <f t="shared" si="1"/>
        <v>45.655037496</v>
      </c>
      <c r="C108">
        <v>0.412</v>
      </c>
    </row>
    <row r="109" spans="1:3" ht="12.75">
      <c r="A109" s="1">
        <v>1.2512</v>
      </c>
      <c r="B109" s="1">
        <f t="shared" si="1"/>
        <v>45.74303750400001</v>
      </c>
      <c r="C109">
        <v>0.417</v>
      </c>
    </row>
    <row r="110" spans="1:3" ht="12.75">
      <c r="A110" s="1">
        <v>1.2512</v>
      </c>
      <c r="B110" s="1">
        <f t="shared" si="1"/>
        <v>45.74303750400001</v>
      </c>
      <c r="C110">
        <v>0.421</v>
      </c>
    </row>
    <row r="111" spans="1:3" ht="12.75">
      <c r="A111" s="1">
        <v>1.25</v>
      </c>
      <c r="B111" s="1">
        <f t="shared" si="1"/>
        <v>45.6990375</v>
      </c>
      <c r="C111">
        <v>0.425</v>
      </c>
    </row>
    <row r="112" spans="1:3" ht="12.75">
      <c r="A112" s="1">
        <v>1.2512</v>
      </c>
      <c r="B112" s="1">
        <f t="shared" si="1"/>
        <v>45.74303750400001</v>
      </c>
      <c r="C112">
        <v>0.429</v>
      </c>
    </row>
    <row r="113" spans="1:3" ht="12.75">
      <c r="A113" s="1">
        <v>1.2524</v>
      </c>
      <c r="B113" s="1">
        <f t="shared" si="1"/>
        <v>45.787037508</v>
      </c>
      <c r="C113">
        <v>0.433</v>
      </c>
    </row>
    <row r="114" spans="1:3" ht="12.75">
      <c r="A114" s="1">
        <v>1.2561</v>
      </c>
      <c r="B114" s="1">
        <f t="shared" si="1"/>
        <v>45.922704187</v>
      </c>
      <c r="C114">
        <v>0.438</v>
      </c>
    </row>
    <row r="115" spans="1:3" ht="12.75">
      <c r="A115" s="1">
        <v>1.2549</v>
      </c>
      <c r="B115" s="1">
        <f t="shared" si="1"/>
        <v>45.878704182999996</v>
      </c>
      <c r="C115">
        <v>0.442</v>
      </c>
    </row>
    <row r="116" spans="1:3" ht="12.75">
      <c r="A116" s="1">
        <v>1.2549</v>
      </c>
      <c r="B116" s="1">
        <f t="shared" si="1"/>
        <v>45.878704182999996</v>
      </c>
      <c r="C116">
        <v>0.446</v>
      </c>
    </row>
    <row r="117" spans="1:3" ht="12.75">
      <c r="A117" s="1">
        <v>1.2524</v>
      </c>
      <c r="B117" s="1">
        <f t="shared" si="1"/>
        <v>45.787037508</v>
      </c>
      <c r="C117">
        <v>0.45</v>
      </c>
    </row>
    <row r="118" spans="1:3" ht="12.75">
      <c r="A118" s="1">
        <v>1.2524</v>
      </c>
      <c r="B118" s="1">
        <f t="shared" si="1"/>
        <v>45.787037508</v>
      </c>
      <c r="C118">
        <v>0.454</v>
      </c>
    </row>
    <row r="119" spans="1:3" ht="12.75">
      <c r="A119" s="1">
        <v>1.2512</v>
      </c>
      <c r="B119" s="1">
        <f t="shared" si="1"/>
        <v>45.74303750400001</v>
      </c>
      <c r="C119">
        <v>0.458</v>
      </c>
    </row>
    <row r="120" spans="1:3" ht="12.75">
      <c r="A120" s="1">
        <v>1.2512</v>
      </c>
      <c r="B120" s="1">
        <f t="shared" si="1"/>
        <v>45.74303750400001</v>
      </c>
      <c r="C120">
        <v>0.462</v>
      </c>
    </row>
    <row r="121" spans="1:3" ht="12.75">
      <c r="A121" s="1">
        <v>1.25</v>
      </c>
      <c r="B121" s="1">
        <f t="shared" si="1"/>
        <v>45.6990375</v>
      </c>
      <c r="C121">
        <v>0.467</v>
      </c>
    </row>
    <row r="122" spans="1:3" ht="12.75">
      <c r="A122" s="1">
        <v>1.2537</v>
      </c>
      <c r="B122" s="1">
        <f t="shared" si="1"/>
        <v>45.834704179</v>
      </c>
      <c r="C122">
        <v>0.471</v>
      </c>
    </row>
    <row r="123" spans="1:3" ht="12.75">
      <c r="A123" s="1">
        <v>1.2598</v>
      </c>
      <c r="B123" s="1">
        <f t="shared" si="1"/>
        <v>46.058370866000004</v>
      </c>
      <c r="C123">
        <v>0.475</v>
      </c>
    </row>
    <row r="124" spans="1:3" ht="12.75">
      <c r="A124" s="1">
        <v>1.2866</v>
      </c>
      <c r="B124" s="1">
        <f t="shared" si="1"/>
        <v>47.041037622</v>
      </c>
      <c r="C124">
        <v>0.479</v>
      </c>
    </row>
    <row r="125" spans="1:3" ht="12.75">
      <c r="A125" s="1">
        <v>1.3086</v>
      </c>
      <c r="B125" s="1">
        <f t="shared" si="1"/>
        <v>47.847704362</v>
      </c>
      <c r="C125">
        <v>0.483</v>
      </c>
    </row>
    <row r="126" spans="1:3" ht="12.75">
      <c r="A126" s="1">
        <v>1.2988</v>
      </c>
      <c r="B126" s="1">
        <f t="shared" si="1"/>
        <v>47.488370996</v>
      </c>
      <c r="C126">
        <v>0.487</v>
      </c>
    </row>
    <row r="127" spans="1:3" ht="12.75">
      <c r="A127" s="1">
        <v>1.2939</v>
      </c>
      <c r="B127" s="1">
        <f t="shared" si="1"/>
        <v>47.308704313</v>
      </c>
      <c r="C127">
        <v>0.492</v>
      </c>
    </row>
    <row r="128" spans="1:3" ht="12.75">
      <c r="A128" s="1">
        <v>1.2927</v>
      </c>
      <c r="B128" s="1">
        <f t="shared" si="1"/>
        <v>47.264704309</v>
      </c>
      <c r="C128">
        <v>0.496</v>
      </c>
    </row>
    <row r="129" spans="1:3" ht="12.75">
      <c r="A129" s="1">
        <v>1.2952</v>
      </c>
      <c r="B129" s="1">
        <f t="shared" si="1"/>
        <v>47.356370983999994</v>
      </c>
      <c r="C129">
        <v>0.5</v>
      </c>
    </row>
    <row r="130" spans="1:3" ht="12.75">
      <c r="A130" s="1">
        <v>1.3</v>
      </c>
      <c r="B130" s="1">
        <f t="shared" si="1"/>
        <v>47.532371000000005</v>
      </c>
      <c r="C130">
        <v>0.504</v>
      </c>
    </row>
    <row r="131" spans="1:3" ht="12.75">
      <c r="A131" s="1">
        <v>1.3025</v>
      </c>
      <c r="B131" s="1">
        <f t="shared" si="1"/>
        <v>47.624037675000004</v>
      </c>
      <c r="C131">
        <v>0.508</v>
      </c>
    </row>
    <row r="132" spans="1:3" ht="12.75">
      <c r="A132" s="1">
        <v>1.3074</v>
      </c>
      <c r="B132" s="1">
        <f t="shared" si="1"/>
        <v>47.803704358</v>
      </c>
      <c r="C132">
        <v>0.512</v>
      </c>
    </row>
    <row r="133" spans="1:3" ht="12.75">
      <c r="A133" s="1">
        <v>1.3062</v>
      </c>
      <c r="B133" s="1">
        <f t="shared" si="1"/>
        <v>47.759704354</v>
      </c>
      <c r="C133">
        <v>0.517</v>
      </c>
    </row>
    <row r="134" spans="1:3" ht="12.75">
      <c r="A134" s="1">
        <v>1.3025</v>
      </c>
      <c r="B134" s="1">
        <f t="shared" si="1"/>
        <v>47.624037675000004</v>
      </c>
      <c r="C134">
        <v>0.521</v>
      </c>
    </row>
    <row r="135" spans="1:3" ht="12.75">
      <c r="A135" s="1">
        <v>1.3025</v>
      </c>
      <c r="B135" s="1">
        <f t="shared" si="1"/>
        <v>47.624037675000004</v>
      </c>
      <c r="C135">
        <v>0.525</v>
      </c>
    </row>
    <row r="136" spans="1:3" ht="12.75">
      <c r="A136" s="1">
        <v>1.3013</v>
      </c>
      <c r="B136" s="1">
        <f t="shared" si="1"/>
        <v>47.580037671</v>
      </c>
      <c r="C136">
        <v>0.529</v>
      </c>
    </row>
    <row r="137" spans="1:3" ht="12.75">
      <c r="A137" s="1">
        <v>1.3049</v>
      </c>
      <c r="B137" s="1">
        <f t="shared" si="1"/>
        <v>47.712037683</v>
      </c>
      <c r="C137">
        <v>0.533</v>
      </c>
    </row>
    <row r="138" spans="1:3" ht="12.75">
      <c r="A138" s="1">
        <v>1.3074</v>
      </c>
      <c r="B138" s="1">
        <f t="shared" si="1"/>
        <v>47.803704358</v>
      </c>
      <c r="C138">
        <v>0.537</v>
      </c>
    </row>
    <row r="139" spans="1:3" ht="12.75">
      <c r="A139" s="1">
        <v>1.3062</v>
      </c>
      <c r="B139" s="1">
        <f aca="true" t="shared" si="2" ref="B139:B202">(A139*36.66667)-0.1343</f>
        <v>47.759704354</v>
      </c>
      <c r="C139">
        <v>0.542</v>
      </c>
    </row>
    <row r="140" spans="1:3" ht="12.75">
      <c r="A140" s="1">
        <v>1.3123</v>
      </c>
      <c r="B140" s="1">
        <f t="shared" si="2"/>
        <v>47.983371041000005</v>
      </c>
      <c r="C140">
        <v>0.546</v>
      </c>
    </row>
    <row r="141" spans="1:3" ht="12.75">
      <c r="A141" s="1">
        <v>1.3159</v>
      </c>
      <c r="B141" s="1">
        <f t="shared" si="2"/>
        <v>48.115371053000004</v>
      </c>
      <c r="C141">
        <v>0.55</v>
      </c>
    </row>
    <row r="142" spans="1:3" ht="12.75">
      <c r="A142" s="1">
        <v>1.3171</v>
      </c>
      <c r="B142" s="1">
        <f t="shared" si="2"/>
        <v>48.159371057</v>
      </c>
      <c r="C142">
        <v>0.554</v>
      </c>
    </row>
    <row r="143" spans="1:3" ht="12.75">
      <c r="A143" s="1">
        <v>1.3147</v>
      </c>
      <c r="B143" s="1">
        <f t="shared" si="2"/>
        <v>48.071371049</v>
      </c>
      <c r="C143">
        <v>0.558</v>
      </c>
    </row>
    <row r="144" spans="1:3" ht="12.75">
      <c r="A144" s="1">
        <v>1.3208</v>
      </c>
      <c r="B144" s="1">
        <f t="shared" si="2"/>
        <v>48.295037736</v>
      </c>
      <c r="C144">
        <v>0.563</v>
      </c>
    </row>
    <row r="145" spans="1:3" ht="12.75">
      <c r="A145" s="1">
        <v>1.3391</v>
      </c>
      <c r="B145" s="1">
        <f t="shared" si="2"/>
        <v>48.966037797</v>
      </c>
      <c r="C145">
        <v>0.567</v>
      </c>
    </row>
    <row r="146" spans="1:3" ht="12.75">
      <c r="A146" s="1">
        <v>1.3342</v>
      </c>
      <c r="B146" s="1">
        <f t="shared" si="2"/>
        <v>48.786371114000005</v>
      </c>
      <c r="C146">
        <v>0.571</v>
      </c>
    </row>
    <row r="147" spans="1:3" ht="12.75">
      <c r="A147" s="1">
        <v>1.3342</v>
      </c>
      <c r="B147" s="1">
        <f t="shared" si="2"/>
        <v>48.786371114000005</v>
      </c>
      <c r="C147">
        <v>0.575</v>
      </c>
    </row>
    <row r="148" spans="1:3" ht="12.75">
      <c r="A148" s="1">
        <v>1.3354</v>
      </c>
      <c r="B148" s="1">
        <f t="shared" si="2"/>
        <v>48.830371117999995</v>
      </c>
      <c r="C148">
        <v>0.579</v>
      </c>
    </row>
    <row r="149" spans="1:3" ht="12.75">
      <c r="A149" s="1">
        <v>1.3318</v>
      </c>
      <c r="B149" s="1">
        <f t="shared" si="2"/>
        <v>48.698371106</v>
      </c>
      <c r="C149">
        <v>0.583</v>
      </c>
    </row>
    <row r="150" spans="1:3" ht="12.75">
      <c r="A150" s="1">
        <v>1.3306</v>
      </c>
      <c r="B150" s="1">
        <f t="shared" si="2"/>
        <v>48.654371102</v>
      </c>
      <c r="C150">
        <v>0.588</v>
      </c>
    </row>
    <row r="151" spans="1:3" ht="12.75">
      <c r="A151" s="1">
        <v>1.3342</v>
      </c>
      <c r="B151" s="1">
        <f t="shared" si="2"/>
        <v>48.786371114000005</v>
      </c>
      <c r="C151">
        <v>0.592</v>
      </c>
    </row>
    <row r="152" spans="1:3" ht="12.75">
      <c r="A152" s="1">
        <v>1.3367</v>
      </c>
      <c r="B152" s="1">
        <f t="shared" si="2"/>
        <v>48.878037789000004</v>
      </c>
      <c r="C152">
        <v>0.596</v>
      </c>
    </row>
    <row r="153" spans="1:3" ht="12.75">
      <c r="A153" s="1">
        <v>1.3367</v>
      </c>
      <c r="B153" s="1">
        <f t="shared" si="2"/>
        <v>48.878037789000004</v>
      </c>
      <c r="C153">
        <v>0.6</v>
      </c>
    </row>
    <row r="154" spans="1:3" ht="12.75">
      <c r="A154" s="1">
        <v>1.333</v>
      </c>
      <c r="B154" s="1">
        <f t="shared" si="2"/>
        <v>48.74237111</v>
      </c>
      <c r="C154">
        <v>0.604</v>
      </c>
    </row>
    <row r="155" spans="1:3" ht="12.75">
      <c r="A155" s="1">
        <v>1.3318</v>
      </c>
      <c r="B155" s="1">
        <f t="shared" si="2"/>
        <v>48.698371106</v>
      </c>
      <c r="C155">
        <v>0.608</v>
      </c>
    </row>
    <row r="156" spans="1:3" ht="12.75">
      <c r="A156" s="1">
        <v>1.3354</v>
      </c>
      <c r="B156" s="1">
        <f t="shared" si="2"/>
        <v>48.830371117999995</v>
      </c>
      <c r="C156">
        <v>0.613</v>
      </c>
    </row>
    <row r="157" spans="1:3" ht="12.75">
      <c r="A157" s="1">
        <v>1.3367</v>
      </c>
      <c r="B157" s="1">
        <f t="shared" si="2"/>
        <v>48.878037789000004</v>
      </c>
      <c r="C157">
        <v>0.617</v>
      </c>
    </row>
    <row r="158" spans="1:3" ht="12.75">
      <c r="A158" s="1">
        <v>1.3354</v>
      </c>
      <c r="B158" s="1">
        <f t="shared" si="2"/>
        <v>48.830371117999995</v>
      </c>
      <c r="C158">
        <v>0.621</v>
      </c>
    </row>
    <row r="159" spans="1:3" ht="12.75">
      <c r="A159" s="1">
        <v>1.3354</v>
      </c>
      <c r="B159" s="1">
        <f t="shared" si="2"/>
        <v>48.830371117999995</v>
      </c>
      <c r="C159">
        <v>0.625</v>
      </c>
    </row>
    <row r="160" spans="1:3" ht="12.75">
      <c r="A160" s="1">
        <v>1.3379</v>
      </c>
      <c r="B160" s="1">
        <f t="shared" si="2"/>
        <v>48.922037793</v>
      </c>
      <c r="C160">
        <v>0.629</v>
      </c>
    </row>
    <row r="161" spans="1:3" ht="12.75">
      <c r="A161" s="1">
        <v>1.3367</v>
      </c>
      <c r="B161" s="1">
        <f t="shared" si="2"/>
        <v>48.878037789000004</v>
      </c>
      <c r="C161">
        <v>0.633</v>
      </c>
    </row>
    <row r="162" spans="1:3" ht="12.75">
      <c r="A162" s="1">
        <v>1.3367</v>
      </c>
      <c r="B162" s="1">
        <f t="shared" si="2"/>
        <v>48.878037789000004</v>
      </c>
      <c r="C162">
        <v>0.637</v>
      </c>
    </row>
    <row r="163" spans="1:3" ht="12.75">
      <c r="A163" s="1">
        <v>1.3367</v>
      </c>
      <c r="B163" s="1">
        <f t="shared" si="2"/>
        <v>48.878037789000004</v>
      </c>
      <c r="C163">
        <v>0.642</v>
      </c>
    </row>
    <row r="164" spans="1:3" ht="12.75">
      <c r="A164" s="1">
        <v>1.3379</v>
      </c>
      <c r="B164" s="1">
        <f t="shared" si="2"/>
        <v>48.922037793</v>
      </c>
      <c r="C164">
        <v>0.646</v>
      </c>
    </row>
    <row r="165" spans="1:3" ht="12.75">
      <c r="A165" s="1">
        <v>1.3367</v>
      </c>
      <c r="B165" s="1">
        <f t="shared" si="2"/>
        <v>48.878037789000004</v>
      </c>
      <c r="C165">
        <v>0.65</v>
      </c>
    </row>
    <row r="166" spans="1:3" ht="12.75">
      <c r="A166" s="1">
        <v>1.3391</v>
      </c>
      <c r="B166" s="1">
        <f t="shared" si="2"/>
        <v>48.966037797</v>
      </c>
      <c r="C166">
        <v>0.654</v>
      </c>
    </row>
    <row r="167" spans="1:3" ht="12.75">
      <c r="A167" s="1">
        <v>1.3416</v>
      </c>
      <c r="B167" s="1">
        <f t="shared" si="2"/>
        <v>49.057704472</v>
      </c>
      <c r="C167">
        <v>0.658</v>
      </c>
    </row>
    <row r="168" spans="1:3" ht="12.75">
      <c r="A168" s="1">
        <v>1.3403</v>
      </c>
      <c r="B168" s="1">
        <f t="shared" si="2"/>
        <v>49.010037801</v>
      </c>
      <c r="C168">
        <v>0.662</v>
      </c>
    </row>
    <row r="169" spans="1:3" ht="12.75">
      <c r="A169" s="1">
        <v>1.3403</v>
      </c>
      <c r="B169" s="1">
        <f t="shared" si="2"/>
        <v>49.010037801</v>
      </c>
      <c r="C169">
        <v>0.667</v>
      </c>
    </row>
    <row r="170" spans="1:3" ht="12.75">
      <c r="A170" s="1">
        <v>1.3403</v>
      </c>
      <c r="B170" s="1">
        <f t="shared" si="2"/>
        <v>49.010037801</v>
      </c>
      <c r="C170">
        <v>0.671</v>
      </c>
    </row>
    <row r="171" spans="1:3" ht="12.75">
      <c r="A171" s="1">
        <v>1.3391</v>
      </c>
      <c r="B171" s="1">
        <f t="shared" si="2"/>
        <v>48.966037797</v>
      </c>
      <c r="C171">
        <v>0.675</v>
      </c>
    </row>
    <row r="172" spans="1:3" ht="12.75">
      <c r="A172" s="1">
        <v>1.3367</v>
      </c>
      <c r="B172" s="1">
        <f t="shared" si="2"/>
        <v>48.878037789000004</v>
      </c>
      <c r="C172">
        <v>0.679</v>
      </c>
    </row>
    <row r="173" spans="1:3" ht="12.75">
      <c r="A173" s="1">
        <v>1.3367</v>
      </c>
      <c r="B173" s="1">
        <f t="shared" si="2"/>
        <v>48.878037789000004</v>
      </c>
      <c r="C173">
        <v>0.683</v>
      </c>
    </row>
    <row r="174" spans="1:3" ht="12.75">
      <c r="A174" s="1">
        <v>1.3367</v>
      </c>
      <c r="B174" s="1">
        <f t="shared" si="2"/>
        <v>48.878037789000004</v>
      </c>
      <c r="C174">
        <v>0.688</v>
      </c>
    </row>
    <row r="175" spans="1:3" ht="12.75">
      <c r="A175" s="1">
        <v>1.3367</v>
      </c>
      <c r="B175" s="1">
        <f t="shared" si="2"/>
        <v>48.878037789000004</v>
      </c>
      <c r="C175">
        <v>0.692</v>
      </c>
    </row>
    <row r="176" spans="1:3" ht="12.75">
      <c r="A176" s="1">
        <v>1.3379</v>
      </c>
      <c r="B176" s="1">
        <f t="shared" si="2"/>
        <v>48.922037793</v>
      </c>
      <c r="C176">
        <v>0.696</v>
      </c>
    </row>
    <row r="177" spans="1:3" ht="12.75">
      <c r="A177" s="1">
        <v>1.3342</v>
      </c>
      <c r="B177" s="1">
        <f t="shared" si="2"/>
        <v>48.786371114000005</v>
      </c>
      <c r="C177">
        <v>0.7</v>
      </c>
    </row>
    <row r="178" spans="1:3" ht="12.75">
      <c r="A178" s="1">
        <v>1.3342</v>
      </c>
      <c r="B178" s="1">
        <f t="shared" si="2"/>
        <v>48.786371114000005</v>
      </c>
      <c r="C178">
        <v>0.704</v>
      </c>
    </row>
    <row r="179" spans="1:3" ht="12.75">
      <c r="A179" s="1">
        <v>1.3318</v>
      </c>
      <c r="B179" s="1">
        <f t="shared" si="2"/>
        <v>48.698371106</v>
      </c>
      <c r="C179">
        <v>0.708</v>
      </c>
    </row>
    <row r="180" spans="1:3" ht="12.75">
      <c r="A180" s="1">
        <v>1.3306</v>
      </c>
      <c r="B180" s="1">
        <f t="shared" si="2"/>
        <v>48.654371102</v>
      </c>
      <c r="C180">
        <v>0.713</v>
      </c>
    </row>
    <row r="181" spans="1:3" ht="12.75">
      <c r="A181" s="1">
        <v>1.3293</v>
      </c>
      <c r="B181" s="1">
        <f t="shared" si="2"/>
        <v>48.606704431</v>
      </c>
      <c r="C181">
        <v>0.717</v>
      </c>
    </row>
    <row r="182" spans="1:3" ht="12.75">
      <c r="A182" s="1">
        <v>1.3293</v>
      </c>
      <c r="B182" s="1">
        <f t="shared" si="2"/>
        <v>48.606704431</v>
      </c>
      <c r="C182">
        <v>0.721</v>
      </c>
    </row>
    <row r="183" spans="1:3" ht="12.75">
      <c r="A183" s="1">
        <v>1.3293</v>
      </c>
      <c r="B183" s="1">
        <f t="shared" si="2"/>
        <v>48.606704431</v>
      </c>
      <c r="C183">
        <v>0.725</v>
      </c>
    </row>
    <row r="184" spans="1:3" ht="12.75">
      <c r="A184" s="1">
        <v>1.3318</v>
      </c>
      <c r="B184" s="1">
        <f t="shared" si="2"/>
        <v>48.698371106</v>
      </c>
      <c r="C184">
        <v>0.729</v>
      </c>
    </row>
    <row r="185" spans="1:3" ht="12.75">
      <c r="A185" s="1">
        <v>1.3306</v>
      </c>
      <c r="B185" s="1">
        <f t="shared" si="2"/>
        <v>48.654371102</v>
      </c>
      <c r="C185">
        <v>0.733</v>
      </c>
    </row>
    <row r="186" spans="1:3" ht="12.75">
      <c r="A186" s="1">
        <v>1.333</v>
      </c>
      <c r="B186" s="1">
        <f t="shared" si="2"/>
        <v>48.74237111</v>
      </c>
      <c r="C186">
        <v>0.738</v>
      </c>
    </row>
    <row r="187" spans="1:3" ht="12.75">
      <c r="A187" s="1">
        <v>1.333</v>
      </c>
      <c r="B187" s="1">
        <f t="shared" si="2"/>
        <v>48.74237111</v>
      </c>
      <c r="C187">
        <v>0.742</v>
      </c>
    </row>
    <row r="188" spans="1:3" ht="12.75">
      <c r="A188" s="1">
        <v>1.333</v>
      </c>
      <c r="B188" s="1">
        <f t="shared" si="2"/>
        <v>48.74237111</v>
      </c>
      <c r="C188">
        <v>0.746</v>
      </c>
    </row>
    <row r="189" spans="1:3" ht="12.75">
      <c r="A189" s="1">
        <v>1.3342</v>
      </c>
      <c r="B189" s="1">
        <f t="shared" si="2"/>
        <v>48.786371114000005</v>
      </c>
      <c r="C189">
        <v>0.75</v>
      </c>
    </row>
    <row r="190" spans="1:3" ht="12.75">
      <c r="A190" s="1">
        <v>1.3354</v>
      </c>
      <c r="B190" s="1">
        <f t="shared" si="2"/>
        <v>48.830371117999995</v>
      </c>
      <c r="C190">
        <v>0.754</v>
      </c>
    </row>
    <row r="191" spans="1:3" ht="12.75">
      <c r="A191" s="1">
        <v>1.3367</v>
      </c>
      <c r="B191" s="1">
        <f t="shared" si="2"/>
        <v>48.878037789000004</v>
      </c>
      <c r="C191">
        <v>0.758</v>
      </c>
    </row>
    <row r="192" spans="1:3" ht="12.75">
      <c r="A192" s="1">
        <v>1.3354</v>
      </c>
      <c r="B192" s="1">
        <f t="shared" si="2"/>
        <v>48.830371117999995</v>
      </c>
      <c r="C192">
        <v>0.762</v>
      </c>
    </row>
    <row r="193" spans="1:3" ht="12.75">
      <c r="A193" s="1">
        <v>1.3367</v>
      </c>
      <c r="B193" s="1">
        <f t="shared" si="2"/>
        <v>48.878037789000004</v>
      </c>
      <c r="C193">
        <v>0.767</v>
      </c>
    </row>
    <row r="194" spans="1:3" ht="12.75">
      <c r="A194" s="1">
        <v>1.3391</v>
      </c>
      <c r="B194" s="1">
        <f t="shared" si="2"/>
        <v>48.966037797</v>
      </c>
      <c r="C194">
        <v>0.771</v>
      </c>
    </row>
    <row r="195" spans="1:3" ht="12.75">
      <c r="A195" s="1">
        <v>1.3367</v>
      </c>
      <c r="B195" s="1">
        <f t="shared" si="2"/>
        <v>48.878037789000004</v>
      </c>
      <c r="C195">
        <v>0.775</v>
      </c>
    </row>
    <row r="196" spans="1:3" ht="12.75">
      <c r="A196" s="1">
        <v>1.3354</v>
      </c>
      <c r="B196" s="1">
        <f t="shared" si="2"/>
        <v>48.830371117999995</v>
      </c>
      <c r="C196">
        <v>0.779</v>
      </c>
    </row>
    <row r="197" spans="1:3" ht="12.75">
      <c r="A197" s="1">
        <v>1.3367</v>
      </c>
      <c r="B197" s="1">
        <f t="shared" si="2"/>
        <v>48.878037789000004</v>
      </c>
      <c r="C197">
        <v>0.783</v>
      </c>
    </row>
    <row r="198" spans="1:3" ht="12.75">
      <c r="A198" s="1">
        <v>1.3354</v>
      </c>
      <c r="B198" s="1">
        <f t="shared" si="2"/>
        <v>48.830371117999995</v>
      </c>
      <c r="C198">
        <v>0.787</v>
      </c>
    </row>
    <row r="199" spans="1:3" ht="12.75">
      <c r="A199" s="1">
        <v>1.3354</v>
      </c>
      <c r="B199" s="1">
        <f t="shared" si="2"/>
        <v>48.830371117999995</v>
      </c>
      <c r="C199">
        <v>0.792</v>
      </c>
    </row>
    <row r="200" spans="1:3" ht="12.75">
      <c r="A200" s="1">
        <v>1.3367</v>
      </c>
      <c r="B200" s="1">
        <f t="shared" si="2"/>
        <v>48.878037789000004</v>
      </c>
      <c r="C200">
        <v>0.796</v>
      </c>
    </row>
    <row r="201" spans="1:3" ht="12.75">
      <c r="A201" s="1">
        <v>1.3354</v>
      </c>
      <c r="B201" s="1">
        <f t="shared" si="2"/>
        <v>48.830371117999995</v>
      </c>
      <c r="C201">
        <v>0.8</v>
      </c>
    </row>
    <row r="202" spans="1:3" ht="12.75">
      <c r="A202" s="1">
        <v>1.3367</v>
      </c>
      <c r="B202" s="1">
        <f t="shared" si="2"/>
        <v>48.878037789000004</v>
      </c>
      <c r="C202">
        <v>0.804</v>
      </c>
    </row>
    <row r="203" spans="1:3" ht="12.75">
      <c r="A203" s="1">
        <v>1.3379</v>
      </c>
      <c r="B203" s="1">
        <f aca="true" t="shared" si="3" ref="B203:B266">(A203*36.66667)-0.1343</f>
        <v>48.922037793</v>
      </c>
      <c r="C203">
        <v>0.808</v>
      </c>
    </row>
    <row r="204" spans="1:3" ht="12.75">
      <c r="A204" s="1">
        <v>1.3367</v>
      </c>
      <c r="B204" s="1">
        <f t="shared" si="3"/>
        <v>48.878037789000004</v>
      </c>
      <c r="C204">
        <v>0.813</v>
      </c>
    </row>
    <row r="205" spans="1:3" ht="12.75">
      <c r="A205" s="1">
        <v>1.3354</v>
      </c>
      <c r="B205" s="1">
        <f t="shared" si="3"/>
        <v>48.830371117999995</v>
      </c>
      <c r="C205">
        <v>0.817</v>
      </c>
    </row>
    <row r="206" spans="1:3" ht="12.75">
      <c r="A206" s="1">
        <v>1.3342</v>
      </c>
      <c r="B206" s="1">
        <f t="shared" si="3"/>
        <v>48.786371114000005</v>
      </c>
      <c r="C206">
        <v>0.821</v>
      </c>
    </row>
    <row r="207" spans="1:3" ht="12.75">
      <c r="A207" s="1">
        <v>1.3367</v>
      </c>
      <c r="B207" s="1">
        <f t="shared" si="3"/>
        <v>48.878037789000004</v>
      </c>
      <c r="C207">
        <v>0.825</v>
      </c>
    </row>
    <row r="208" spans="1:3" ht="12.75">
      <c r="A208" s="1">
        <v>1.3367</v>
      </c>
      <c r="B208" s="1">
        <f t="shared" si="3"/>
        <v>48.878037789000004</v>
      </c>
      <c r="C208">
        <v>0.829</v>
      </c>
    </row>
    <row r="209" spans="1:3" ht="12.75">
      <c r="A209" s="1">
        <v>1.3367</v>
      </c>
      <c r="B209" s="1">
        <f t="shared" si="3"/>
        <v>48.878037789000004</v>
      </c>
      <c r="C209">
        <v>0.833</v>
      </c>
    </row>
    <row r="210" spans="1:3" ht="12.75">
      <c r="A210" s="1">
        <v>1.3354</v>
      </c>
      <c r="B210" s="1">
        <f t="shared" si="3"/>
        <v>48.830371117999995</v>
      </c>
      <c r="C210">
        <v>0.838</v>
      </c>
    </row>
    <row r="211" spans="1:3" ht="12.75">
      <c r="A211" s="1">
        <v>1.3354</v>
      </c>
      <c r="B211" s="1">
        <f t="shared" si="3"/>
        <v>48.830371117999995</v>
      </c>
      <c r="C211">
        <v>0.842</v>
      </c>
    </row>
    <row r="212" spans="1:3" ht="12.75">
      <c r="A212" s="1">
        <v>1.3354</v>
      </c>
      <c r="B212" s="1">
        <f t="shared" si="3"/>
        <v>48.830371117999995</v>
      </c>
      <c r="C212">
        <v>0.846</v>
      </c>
    </row>
    <row r="213" spans="1:3" ht="12.75">
      <c r="A213" s="1">
        <v>1.3354</v>
      </c>
      <c r="B213" s="1">
        <f t="shared" si="3"/>
        <v>48.830371117999995</v>
      </c>
      <c r="C213">
        <v>0.85</v>
      </c>
    </row>
    <row r="214" spans="1:3" ht="12.75">
      <c r="A214" s="1">
        <v>1.3354</v>
      </c>
      <c r="B214" s="1">
        <f t="shared" si="3"/>
        <v>48.830371117999995</v>
      </c>
      <c r="C214">
        <v>0.854</v>
      </c>
    </row>
    <row r="215" spans="1:3" ht="12.75">
      <c r="A215" s="1">
        <v>1.3367</v>
      </c>
      <c r="B215" s="1">
        <f t="shared" si="3"/>
        <v>48.878037789000004</v>
      </c>
      <c r="C215">
        <v>0.858</v>
      </c>
    </row>
    <row r="216" spans="1:3" ht="12.75">
      <c r="A216" s="1">
        <v>1.3879</v>
      </c>
      <c r="B216" s="1">
        <f t="shared" si="3"/>
        <v>50.755371292999996</v>
      </c>
      <c r="C216">
        <v>0.862</v>
      </c>
    </row>
    <row r="217" spans="1:3" ht="12.75">
      <c r="A217" s="1">
        <v>1.3831</v>
      </c>
      <c r="B217" s="1">
        <f t="shared" si="3"/>
        <v>50.579371277</v>
      </c>
      <c r="C217">
        <v>0.867</v>
      </c>
    </row>
    <row r="218" spans="1:3" ht="12.75">
      <c r="A218" s="1">
        <v>1.3721</v>
      </c>
      <c r="B218" s="1">
        <f t="shared" si="3"/>
        <v>50.17603790700001</v>
      </c>
      <c r="C218">
        <v>0.871</v>
      </c>
    </row>
    <row r="219" spans="1:3" ht="12.75">
      <c r="A219" s="1">
        <v>1.3721</v>
      </c>
      <c r="B219" s="1">
        <f t="shared" si="3"/>
        <v>50.17603790700001</v>
      </c>
      <c r="C219">
        <v>0.875</v>
      </c>
    </row>
    <row r="220" spans="1:3" ht="12.75">
      <c r="A220" s="1">
        <v>1.3696</v>
      </c>
      <c r="B220" s="1">
        <f t="shared" si="3"/>
        <v>50.084371232</v>
      </c>
      <c r="C220">
        <v>0.879</v>
      </c>
    </row>
    <row r="221" spans="1:3" ht="12.75">
      <c r="A221" s="1">
        <v>1.366</v>
      </c>
      <c r="B221" s="1">
        <f t="shared" si="3"/>
        <v>49.95237122</v>
      </c>
      <c r="C221">
        <v>0.883</v>
      </c>
    </row>
    <row r="222" spans="1:3" ht="12.75">
      <c r="A222" s="1">
        <v>1.3635</v>
      </c>
      <c r="B222" s="1">
        <f t="shared" si="3"/>
        <v>49.860704545</v>
      </c>
      <c r="C222">
        <v>0.887</v>
      </c>
    </row>
    <row r="223" spans="1:3" ht="12.75">
      <c r="A223" s="1">
        <v>1.3635</v>
      </c>
      <c r="B223" s="1">
        <f t="shared" si="3"/>
        <v>49.860704545</v>
      </c>
      <c r="C223">
        <v>0.892</v>
      </c>
    </row>
    <row r="224" spans="1:3" ht="12.75">
      <c r="A224" s="1">
        <v>1.366</v>
      </c>
      <c r="B224" s="1">
        <f t="shared" si="3"/>
        <v>49.95237122</v>
      </c>
      <c r="C224">
        <v>0.896</v>
      </c>
    </row>
    <row r="225" spans="1:3" ht="12.75">
      <c r="A225" s="1">
        <v>1.3599</v>
      </c>
      <c r="B225" s="1">
        <f t="shared" si="3"/>
        <v>49.728704533000005</v>
      </c>
      <c r="C225">
        <v>0.9</v>
      </c>
    </row>
    <row r="226" spans="1:2" ht="12.75">
      <c r="A226" s="1">
        <v>1.3562</v>
      </c>
      <c r="B226" s="1">
        <f t="shared" si="3"/>
        <v>49.593037854</v>
      </c>
    </row>
    <row r="227" spans="1:2" ht="12.75">
      <c r="A227" s="1">
        <v>1.3586</v>
      </c>
      <c r="B227" s="1">
        <f t="shared" si="3"/>
        <v>49.681037862000004</v>
      </c>
    </row>
    <row r="228" spans="1:2" ht="12.75">
      <c r="A228" s="1">
        <v>1.3586</v>
      </c>
      <c r="B228" s="1">
        <f t="shared" si="3"/>
        <v>49.681037862000004</v>
      </c>
    </row>
    <row r="229" spans="1:2" ht="12.75">
      <c r="A229" s="1">
        <v>1.3574</v>
      </c>
      <c r="B229" s="1">
        <f t="shared" si="3"/>
        <v>49.637037858</v>
      </c>
    </row>
    <row r="230" spans="1:2" ht="12.75">
      <c r="A230" s="1">
        <v>1.3574</v>
      </c>
      <c r="B230" s="1">
        <f t="shared" si="3"/>
        <v>49.637037858</v>
      </c>
    </row>
    <row r="231" spans="1:2" ht="12.75">
      <c r="A231" s="1">
        <v>1.3599</v>
      </c>
      <c r="B231" s="1">
        <f t="shared" si="3"/>
        <v>49.728704533000005</v>
      </c>
    </row>
    <row r="232" spans="1:2" ht="12.75">
      <c r="A232" s="1">
        <v>1.3611</v>
      </c>
      <c r="B232" s="1">
        <f t="shared" si="3"/>
        <v>49.772704537</v>
      </c>
    </row>
    <row r="233" spans="1:2" ht="12.75">
      <c r="A233" s="1">
        <v>1.3611</v>
      </c>
      <c r="B233" s="1">
        <f t="shared" si="3"/>
        <v>49.772704537</v>
      </c>
    </row>
    <row r="234" spans="1:2" ht="12.75">
      <c r="A234" s="1">
        <v>1.3562</v>
      </c>
      <c r="B234" s="1">
        <f t="shared" si="3"/>
        <v>49.593037854</v>
      </c>
    </row>
    <row r="235" spans="1:2" ht="12.75">
      <c r="A235" s="1">
        <v>1.3562</v>
      </c>
      <c r="B235" s="1">
        <f t="shared" si="3"/>
        <v>49.593037854</v>
      </c>
    </row>
    <row r="236" spans="1:2" ht="12.75">
      <c r="A236" s="1">
        <v>1.3574</v>
      </c>
      <c r="B236" s="1">
        <f t="shared" si="3"/>
        <v>49.637037858</v>
      </c>
    </row>
    <row r="237" spans="1:2" ht="12.75">
      <c r="A237" s="1">
        <v>1.355</v>
      </c>
      <c r="B237" s="1">
        <f t="shared" si="3"/>
        <v>49.54903785</v>
      </c>
    </row>
    <row r="238" spans="1:2" ht="12.75">
      <c r="A238" s="1">
        <v>1.3538</v>
      </c>
      <c r="B238" s="1">
        <f t="shared" si="3"/>
        <v>49.505037846</v>
      </c>
    </row>
    <row r="239" spans="1:2" ht="12.75">
      <c r="A239" s="1">
        <v>1.3574</v>
      </c>
      <c r="B239" s="1">
        <f t="shared" si="3"/>
        <v>49.637037858</v>
      </c>
    </row>
    <row r="240" spans="1:2" ht="12.75">
      <c r="A240" s="1">
        <v>1.3574</v>
      </c>
      <c r="B240" s="1">
        <f t="shared" si="3"/>
        <v>49.637037858</v>
      </c>
    </row>
    <row r="241" spans="1:2" ht="12.75">
      <c r="A241" s="1">
        <v>1.3574</v>
      </c>
      <c r="B241" s="1">
        <f t="shared" si="3"/>
        <v>49.637037858</v>
      </c>
    </row>
    <row r="242" spans="1:2" ht="12.75">
      <c r="A242" s="1">
        <v>1.3562</v>
      </c>
      <c r="B242" s="1">
        <f t="shared" si="3"/>
        <v>49.593037854</v>
      </c>
    </row>
    <row r="243" spans="1:2" ht="12.75">
      <c r="A243" s="1">
        <v>1.355</v>
      </c>
      <c r="B243" s="1">
        <f t="shared" si="3"/>
        <v>49.54903785</v>
      </c>
    </row>
    <row r="244" spans="1:2" ht="12.75">
      <c r="A244" s="1">
        <v>1.3538</v>
      </c>
      <c r="B244" s="1">
        <f t="shared" si="3"/>
        <v>49.505037846</v>
      </c>
    </row>
    <row r="245" spans="1:2" ht="12.75">
      <c r="A245" s="1">
        <v>1.355</v>
      </c>
      <c r="B245" s="1">
        <f t="shared" si="3"/>
        <v>49.54903785</v>
      </c>
    </row>
    <row r="246" spans="1:2" ht="12.75">
      <c r="A246" s="1">
        <v>1.3599</v>
      </c>
      <c r="B246" s="1">
        <f t="shared" si="3"/>
        <v>49.728704533000005</v>
      </c>
    </row>
    <row r="247" spans="1:2" ht="12.75">
      <c r="A247" s="1">
        <v>1.3586</v>
      </c>
      <c r="B247" s="1">
        <f t="shared" si="3"/>
        <v>49.681037862000004</v>
      </c>
    </row>
    <row r="248" spans="1:2" ht="12.75">
      <c r="A248" s="1">
        <v>1.3574</v>
      </c>
      <c r="B248" s="1">
        <f t="shared" si="3"/>
        <v>49.637037858</v>
      </c>
    </row>
    <row r="249" spans="1:2" ht="12.75">
      <c r="A249" s="1">
        <v>1.3562</v>
      </c>
      <c r="B249" s="1">
        <f t="shared" si="3"/>
        <v>49.593037854</v>
      </c>
    </row>
    <row r="250" spans="1:2" ht="12.75">
      <c r="A250" s="1">
        <v>1.3586</v>
      </c>
      <c r="B250" s="1">
        <f t="shared" si="3"/>
        <v>49.681037862000004</v>
      </c>
    </row>
    <row r="251" spans="1:2" ht="12.75">
      <c r="A251" s="1">
        <v>1.3574</v>
      </c>
      <c r="B251" s="1">
        <f t="shared" si="3"/>
        <v>49.637037858</v>
      </c>
    </row>
    <row r="252" spans="1:2" ht="12.75">
      <c r="A252" s="1">
        <v>1.3562</v>
      </c>
      <c r="B252" s="1">
        <f t="shared" si="3"/>
        <v>49.593037854</v>
      </c>
    </row>
    <row r="253" spans="1:2" ht="12.75">
      <c r="A253" s="1">
        <v>1.3586</v>
      </c>
      <c r="B253" s="1">
        <f t="shared" si="3"/>
        <v>49.681037862000004</v>
      </c>
    </row>
    <row r="254" spans="1:2" ht="12.75">
      <c r="A254" s="1">
        <v>1.3611</v>
      </c>
      <c r="B254" s="1">
        <f t="shared" si="3"/>
        <v>49.772704537</v>
      </c>
    </row>
    <row r="255" spans="1:2" ht="12.75">
      <c r="A255" s="1">
        <v>1.3599</v>
      </c>
      <c r="B255" s="1">
        <f t="shared" si="3"/>
        <v>49.728704533000005</v>
      </c>
    </row>
    <row r="256" spans="1:2" ht="12.75">
      <c r="A256" s="1">
        <v>1.3586</v>
      </c>
      <c r="B256" s="1">
        <f t="shared" si="3"/>
        <v>49.681037862000004</v>
      </c>
    </row>
    <row r="257" spans="1:2" ht="12.75">
      <c r="A257" s="1">
        <v>1.355</v>
      </c>
      <c r="B257" s="1">
        <f t="shared" si="3"/>
        <v>49.54903785</v>
      </c>
    </row>
    <row r="258" spans="1:2" ht="12.75">
      <c r="A258" s="1">
        <v>1.3574</v>
      </c>
      <c r="B258" s="1">
        <f t="shared" si="3"/>
        <v>49.637037858</v>
      </c>
    </row>
    <row r="259" spans="1:2" ht="12.75">
      <c r="A259" s="1">
        <v>1.3611</v>
      </c>
      <c r="B259" s="1">
        <f t="shared" si="3"/>
        <v>49.772704537</v>
      </c>
    </row>
    <row r="260" spans="1:2" ht="12.75">
      <c r="A260" s="1">
        <v>1.3684</v>
      </c>
      <c r="B260" s="1">
        <f t="shared" si="3"/>
        <v>50.040371228000005</v>
      </c>
    </row>
    <row r="261" spans="1:2" ht="12.75">
      <c r="A261" s="1">
        <v>1.366</v>
      </c>
      <c r="B261" s="1">
        <f t="shared" si="3"/>
        <v>49.95237122</v>
      </c>
    </row>
    <row r="262" spans="1:2" ht="12.75">
      <c r="A262" s="1">
        <v>1.3623</v>
      </c>
      <c r="B262" s="1">
        <f t="shared" si="3"/>
        <v>49.81670454100001</v>
      </c>
    </row>
    <row r="263" spans="1:2" ht="12.75">
      <c r="A263" s="1">
        <v>1.3623</v>
      </c>
      <c r="B263" s="1">
        <f t="shared" si="3"/>
        <v>49.81670454100001</v>
      </c>
    </row>
    <row r="264" spans="1:2" ht="12.75">
      <c r="A264" s="1">
        <v>1.3599</v>
      </c>
      <c r="B264" s="1">
        <f t="shared" si="3"/>
        <v>49.728704533000005</v>
      </c>
    </row>
    <row r="265" spans="1:2" ht="12.75">
      <c r="A265" s="1">
        <v>1.3586</v>
      </c>
      <c r="B265" s="1">
        <f t="shared" si="3"/>
        <v>49.681037862000004</v>
      </c>
    </row>
    <row r="266" spans="1:2" ht="12.75">
      <c r="A266" s="1">
        <v>1.3574</v>
      </c>
      <c r="B266" s="1">
        <f t="shared" si="3"/>
        <v>49.637037858</v>
      </c>
    </row>
    <row r="267" spans="1:2" ht="12.75">
      <c r="A267" s="1">
        <v>1.3611</v>
      </c>
      <c r="B267" s="1">
        <f aca="true" t="shared" si="4" ref="B267:B330">(A267*36.66667)-0.1343</f>
        <v>49.772704537</v>
      </c>
    </row>
    <row r="268" spans="1:2" ht="12.75">
      <c r="A268" s="1">
        <v>1.3586</v>
      </c>
      <c r="B268" s="1">
        <f t="shared" si="4"/>
        <v>49.681037862000004</v>
      </c>
    </row>
    <row r="269" spans="1:2" ht="12.75">
      <c r="A269" s="1">
        <v>1.3586</v>
      </c>
      <c r="B269" s="1">
        <f t="shared" si="4"/>
        <v>49.681037862000004</v>
      </c>
    </row>
    <row r="270" spans="1:2" ht="12.75">
      <c r="A270" s="1">
        <v>1.3586</v>
      </c>
      <c r="B270" s="1">
        <f t="shared" si="4"/>
        <v>49.681037862000004</v>
      </c>
    </row>
    <row r="271" spans="1:2" ht="12.75">
      <c r="A271" s="1">
        <v>1.3599</v>
      </c>
      <c r="B271" s="1">
        <f t="shared" si="4"/>
        <v>49.728704533000005</v>
      </c>
    </row>
    <row r="272" spans="1:2" ht="12.75">
      <c r="A272" s="1">
        <v>1.3599</v>
      </c>
      <c r="B272" s="1">
        <f t="shared" si="4"/>
        <v>49.728704533000005</v>
      </c>
    </row>
    <row r="273" spans="1:2" ht="12.75">
      <c r="A273" s="1">
        <v>1.3611</v>
      </c>
      <c r="B273" s="1">
        <f t="shared" si="4"/>
        <v>49.772704537</v>
      </c>
    </row>
    <row r="274" spans="1:2" ht="12.75">
      <c r="A274" s="1">
        <v>1.3611</v>
      </c>
      <c r="B274" s="1">
        <f t="shared" si="4"/>
        <v>49.772704537</v>
      </c>
    </row>
    <row r="275" spans="1:2" ht="12.75">
      <c r="A275" s="1">
        <v>1.3623</v>
      </c>
      <c r="B275" s="1">
        <f t="shared" si="4"/>
        <v>49.81670454100001</v>
      </c>
    </row>
    <row r="276" spans="1:2" ht="12.75">
      <c r="A276" s="1">
        <v>1.3586</v>
      </c>
      <c r="B276" s="1">
        <f t="shared" si="4"/>
        <v>49.681037862000004</v>
      </c>
    </row>
    <row r="277" spans="1:2" ht="12.75">
      <c r="A277" s="1">
        <v>1.3586</v>
      </c>
      <c r="B277" s="1">
        <f t="shared" si="4"/>
        <v>49.681037862000004</v>
      </c>
    </row>
    <row r="278" spans="1:2" ht="12.75">
      <c r="A278" s="1">
        <v>1.3574</v>
      </c>
      <c r="B278" s="1">
        <f t="shared" si="4"/>
        <v>49.637037858</v>
      </c>
    </row>
    <row r="279" spans="1:2" ht="12.75">
      <c r="A279" s="1">
        <v>1.3562</v>
      </c>
      <c r="B279" s="1">
        <f t="shared" si="4"/>
        <v>49.593037854</v>
      </c>
    </row>
    <row r="280" spans="1:2" ht="12.75">
      <c r="A280" s="1">
        <v>1.3611</v>
      </c>
      <c r="B280" s="1">
        <f t="shared" si="4"/>
        <v>49.772704537</v>
      </c>
    </row>
    <row r="281" spans="1:2" ht="12.75">
      <c r="A281" s="1">
        <v>1.3708</v>
      </c>
      <c r="B281" s="1">
        <f t="shared" si="4"/>
        <v>50.128371236</v>
      </c>
    </row>
    <row r="282" spans="1:2" ht="12.75">
      <c r="A282" s="1">
        <v>1.3757</v>
      </c>
      <c r="B282" s="1">
        <f t="shared" si="4"/>
        <v>50.308037919</v>
      </c>
    </row>
    <row r="283" spans="1:2" ht="12.75">
      <c r="A283" s="1">
        <v>1.366</v>
      </c>
      <c r="B283" s="1">
        <f t="shared" si="4"/>
        <v>49.95237122</v>
      </c>
    </row>
    <row r="284" spans="1:2" ht="12.75">
      <c r="A284" s="1">
        <v>1.355</v>
      </c>
      <c r="B284" s="1">
        <f t="shared" si="4"/>
        <v>49.54903785</v>
      </c>
    </row>
    <row r="285" spans="1:2" ht="12.75">
      <c r="A285" s="1">
        <v>1.3477</v>
      </c>
      <c r="B285" s="1">
        <f t="shared" si="4"/>
        <v>49.281371158999995</v>
      </c>
    </row>
    <row r="286" spans="1:2" ht="12.75">
      <c r="A286" s="1">
        <v>1.3513</v>
      </c>
      <c r="B286" s="1">
        <f t="shared" si="4"/>
        <v>49.413371171</v>
      </c>
    </row>
    <row r="287" spans="1:2" ht="12.75">
      <c r="A287" s="1">
        <v>1.3525</v>
      </c>
      <c r="B287" s="1">
        <f t="shared" si="4"/>
        <v>49.457371175000006</v>
      </c>
    </row>
    <row r="288" spans="1:2" ht="12.75">
      <c r="A288" s="1">
        <v>1.3538</v>
      </c>
      <c r="B288" s="1">
        <f t="shared" si="4"/>
        <v>49.505037846</v>
      </c>
    </row>
    <row r="289" spans="1:2" ht="12.75">
      <c r="A289" s="1">
        <v>1.3525</v>
      </c>
      <c r="B289" s="1">
        <f t="shared" si="4"/>
        <v>49.457371175000006</v>
      </c>
    </row>
    <row r="290" spans="1:2" ht="12.75">
      <c r="A290" s="1">
        <v>1.3464</v>
      </c>
      <c r="B290" s="1">
        <f t="shared" si="4"/>
        <v>49.233704488</v>
      </c>
    </row>
    <row r="291" spans="1:2" ht="12.75">
      <c r="A291" s="1">
        <v>1.344</v>
      </c>
      <c r="B291" s="1">
        <f t="shared" si="4"/>
        <v>49.145704480000006</v>
      </c>
    </row>
    <row r="292" spans="1:2" ht="12.75">
      <c r="A292" s="1">
        <v>1.344</v>
      </c>
      <c r="B292" s="1">
        <f t="shared" si="4"/>
        <v>49.145704480000006</v>
      </c>
    </row>
    <row r="293" spans="1:2" ht="12.75">
      <c r="A293" s="1">
        <v>1.3477</v>
      </c>
      <c r="B293" s="1">
        <f t="shared" si="4"/>
        <v>49.281371158999995</v>
      </c>
    </row>
    <row r="294" spans="1:2" ht="12.75">
      <c r="A294" s="1">
        <v>1.3464</v>
      </c>
      <c r="B294" s="1">
        <f t="shared" si="4"/>
        <v>49.233704488</v>
      </c>
    </row>
    <row r="295" spans="1:2" ht="12.75">
      <c r="A295" s="1">
        <v>1.344</v>
      </c>
      <c r="B295" s="1">
        <f t="shared" si="4"/>
        <v>49.145704480000006</v>
      </c>
    </row>
    <row r="296" spans="1:2" ht="12.75">
      <c r="A296" s="1">
        <v>1.3428</v>
      </c>
      <c r="B296" s="1">
        <f t="shared" si="4"/>
        <v>49.101704476</v>
      </c>
    </row>
    <row r="297" spans="1:2" ht="12.75">
      <c r="A297" s="1">
        <v>1.3477</v>
      </c>
      <c r="B297" s="1">
        <f t="shared" si="4"/>
        <v>49.281371158999995</v>
      </c>
    </row>
    <row r="298" spans="1:2" ht="12.75">
      <c r="A298" s="1">
        <v>1.3501</v>
      </c>
      <c r="B298" s="1">
        <f t="shared" si="4"/>
        <v>49.369371167000004</v>
      </c>
    </row>
    <row r="299" spans="1:2" ht="12.75">
      <c r="A299" s="1">
        <v>1.3489</v>
      </c>
      <c r="B299" s="1">
        <f t="shared" si="4"/>
        <v>49.325371163</v>
      </c>
    </row>
    <row r="300" spans="1:2" ht="12.75">
      <c r="A300" s="1">
        <v>1.344</v>
      </c>
      <c r="B300" s="1">
        <f t="shared" si="4"/>
        <v>49.145704480000006</v>
      </c>
    </row>
    <row r="301" spans="1:2" ht="12.75">
      <c r="A301" s="1">
        <v>1.3477</v>
      </c>
      <c r="B301" s="1">
        <f t="shared" si="4"/>
        <v>49.281371158999995</v>
      </c>
    </row>
    <row r="302" spans="1:2" ht="12.75">
      <c r="A302" s="1">
        <v>1.3477</v>
      </c>
      <c r="B302" s="1">
        <f t="shared" si="4"/>
        <v>49.281371158999995</v>
      </c>
    </row>
    <row r="303" spans="1:2" ht="12.75">
      <c r="A303" s="1">
        <v>1.3477</v>
      </c>
      <c r="B303" s="1">
        <f t="shared" si="4"/>
        <v>49.281371158999995</v>
      </c>
    </row>
    <row r="304" spans="1:2" ht="12.75">
      <c r="A304" s="1">
        <v>1.3452</v>
      </c>
      <c r="B304" s="1">
        <f t="shared" si="4"/>
        <v>49.189704483999996</v>
      </c>
    </row>
    <row r="305" spans="1:2" ht="12.75">
      <c r="A305" s="1">
        <v>1.3428</v>
      </c>
      <c r="B305" s="1">
        <f t="shared" si="4"/>
        <v>49.101704476</v>
      </c>
    </row>
    <row r="306" spans="1:2" ht="12.75">
      <c r="A306" s="1">
        <v>1.3391</v>
      </c>
      <c r="B306" s="1">
        <f t="shared" si="4"/>
        <v>48.966037797</v>
      </c>
    </row>
    <row r="307" spans="1:2" ht="12.75">
      <c r="A307" s="1">
        <v>1.3416</v>
      </c>
      <c r="B307" s="1">
        <f t="shared" si="4"/>
        <v>49.057704472</v>
      </c>
    </row>
    <row r="308" spans="1:2" ht="12.75">
      <c r="A308" s="1">
        <v>1.3428</v>
      </c>
      <c r="B308" s="1">
        <f t="shared" si="4"/>
        <v>49.101704476</v>
      </c>
    </row>
    <row r="309" spans="1:2" ht="12.75">
      <c r="A309" s="1">
        <v>1.3477</v>
      </c>
      <c r="B309" s="1">
        <f t="shared" si="4"/>
        <v>49.281371158999995</v>
      </c>
    </row>
    <row r="310" spans="1:2" ht="12.75">
      <c r="A310" s="1">
        <v>1.3489</v>
      </c>
      <c r="B310" s="1">
        <f t="shared" si="4"/>
        <v>49.325371163</v>
      </c>
    </row>
    <row r="311" spans="1:2" ht="12.75">
      <c r="A311" s="1">
        <v>1.3452</v>
      </c>
      <c r="B311" s="1">
        <f t="shared" si="4"/>
        <v>49.189704483999996</v>
      </c>
    </row>
    <row r="312" spans="1:2" ht="12.75">
      <c r="A312" s="1">
        <v>1.3452</v>
      </c>
      <c r="B312" s="1">
        <f t="shared" si="4"/>
        <v>49.189704483999996</v>
      </c>
    </row>
    <row r="313" spans="1:2" ht="12.75">
      <c r="A313" s="1">
        <v>1.344</v>
      </c>
      <c r="B313" s="1">
        <f t="shared" si="4"/>
        <v>49.145704480000006</v>
      </c>
    </row>
    <row r="314" spans="1:2" ht="12.75">
      <c r="A314" s="1">
        <v>1.3464</v>
      </c>
      <c r="B314" s="1">
        <f t="shared" si="4"/>
        <v>49.233704488</v>
      </c>
    </row>
    <row r="315" spans="1:2" ht="12.75">
      <c r="A315" s="1">
        <v>1.3501</v>
      </c>
      <c r="B315" s="1">
        <f t="shared" si="4"/>
        <v>49.369371167000004</v>
      </c>
    </row>
    <row r="316" spans="1:2" ht="12.75">
      <c r="A316" s="1">
        <v>1.3489</v>
      </c>
      <c r="B316" s="1">
        <f t="shared" si="4"/>
        <v>49.325371163</v>
      </c>
    </row>
    <row r="317" spans="1:2" ht="12.75">
      <c r="A317" s="1">
        <v>1.3513</v>
      </c>
      <c r="B317" s="1">
        <f t="shared" si="4"/>
        <v>49.413371171</v>
      </c>
    </row>
    <row r="318" spans="1:2" ht="12.75">
      <c r="A318" s="1">
        <v>1.3525</v>
      </c>
      <c r="B318" s="1">
        <f t="shared" si="4"/>
        <v>49.457371175000006</v>
      </c>
    </row>
    <row r="319" spans="1:2" ht="12.75">
      <c r="A319" s="1">
        <v>1.3501</v>
      </c>
      <c r="B319" s="1">
        <f t="shared" si="4"/>
        <v>49.369371167000004</v>
      </c>
    </row>
    <row r="320" spans="1:2" ht="12.75">
      <c r="A320" s="1">
        <v>1.3477</v>
      </c>
      <c r="B320" s="1">
        <f t="shared" si="4"/>
        <v>49.281371158999995</v>
      </c>
    </row>
    <row r="321" spans="1:2" ht="12.75">
      <c r="A321" s="1">
        <v>1.3489</v>
      </c>
      <c r="B321" s="1">
        <f t="shared" si="4"/>
        <v>49.325371163</v>
      </c>
    </row>
    <row r="322" spans="1:2" ht="12.75">
      <c r="A322" s="1">
        <v>1.3416</v>
      </c>
      <c r="B322" s="1">
        <f t="shared" si="4"/>
        <v>49.057704472</v>
      </c>
    </row>
    <row r="323" spans="1:2" ht="12.75">
      <c r="A323" s="1">
        <v>1.3403</v>
      </c>
      <c r="B323" s="1">
        <f t="shared" si="4"/>
        <v>49.010037801</v>
      </c>
    </row>
    <row r="324" spans="1:2" ht="12.75">
      <c r="A324" s="1">
        <v>1.3403</v>
      </c>
      <c r="B324" s="1">
        <f t="shared" si="4"/>
        <v>49.010037801</v>
      </c>
    </row>
    <row r="325" spans="1:2" ht="12.75">
      <c r="A325" s="1">
        <v>1.3464</v>
      </c>
      <c r="B325" s="1">
        <f t="shared" si="4"/>
        <v>49.233704488</v>
      </c>
    </row>
    <row r="326" spans="1:2" ht="12.75">
      <c r="A326" s="1">
        <v>1.3452</v>
      </c>
      <c r="B326" s="1">
        <f t="shared" si="4"/>
        <v>49.189704483999996</v>
      </c>
    </row>
    <row r="327" spans="1:2" ht="12.75">
      <c r="A327" s="1">
        <v>1.3464</v>
      </c>
      <c r="B327" s="1">
        <f t="shared" si="4"/>
        <v>49.233704488</v>
      </c>
    </row>
    <row r="328" spans="1:2" ht="12.75">
      <c r="A328" s="1">
        <v>1.3464</v>
      </c>
      <c r="B328" s="1">
        <f t="shared" si="4"/>
        <v>49.233704488</v>
      </c>
    </row>
    <row r="329" spans="1:2" ht="12.75">
      <c r="A329" s="1">
        <v>1.3452</v>
      </c>
      <c r="B329" s="1">
        <f t="shared" si="4"/>
        <v>49.189704483999996</v>
      </c>
    </row>
    <row r="330" spans="1:2" ht="12.75">
      <c r="A330" s="1">
        <v>1.3452</v>
      </c>
      <c r="B330" s="1">
        <f t="shared" si="4"/>
        <v>49.189704483999996</v>
      </c>
    </row>
    <row r="331" spans="1:2" ht="12.75">
      <c r="A331" s="1">
        <v>1.3452</v>
      </c>
      <c r="B331" s="1">
        <f aca="true" t="shared" si="5" ref="B331:B394">(A331*36.66667)-0.1343</f>
        <v>49.189704483999996</v>
      </c>
    </row>
    <row r="332" spans="1:2" ht="12.75">
      <c r="A332" s="1">
        <v>1.3477</v>
      </c>
      <c r="B332" s="1">
        <f t="shared" si="5"/>
        <v>49.281371158999995</v>
      </c>
    </row>
    <row r="333" spans="1:2" ht="12.75">
      <c r="A333" s="1">
        <v>1.3464</v>
      </c>
      <c r="B333" s="1">
        <f t="shared" si="5"/>
        <v>49.233704488</v>
      </c>
    </row>
    <row r="334" spans="1:2" ht="12.75">
      <c r="A334" s="1">
        <v>1.344</v>
      </c>
      <c r="B334" s="1">
        <f t="shared" si="5"/>
        <v>49.145704480000006</v>
      </c>
    </row>
    <row r="335" spans="1:2" ht="12.75">
      <c r="A335" s="1">
        <v>1.344</v>
      </c>
      <c r="B335" s="1">
        <f t="shared" si="5"/>
        <v>49.145704480000006</v>
      </c>
    </row>
    <row r="336" spans="1:2" ht="12.75">
      <c r="A336" s="1">
        <v>1.3452</v>
      </c>
      <c r="B336" s="1">
        <f t="shared" si="5"/>
        <v>49.189704483999996</v>
      </c>
    </row>
    <row r="337" spans="1:2" ht="12.75">
      <c r="A337" s="1">
        <v>1.344</v>
      </c>
      <c r="B337" s="1">
        <f t="shared" si="5"/>
        <v>49.145704480000006</v>
      </c>
    </row>
    <row r="338" spans="1:2" ht="12.75">
      <c r="A338" s="1">
        <v>1.3452</v>
      </c>
      <c r="B338" s="1">
        <f t="shared" si="5"/>
        <v>49.189704483999996</v>
      </c>
    </row>
    <row r="339" spans="1:2" ht="12.75">
      <c r="A339" s="1">
        <v>1.3416</v>
      </c>
      <c r="B339" s="1">
        <f t="shared" si="5"/>
        <v>49.057704472</v>
      </c>
    </row>
    <row r="340" spans="1:2" ht="12.75">
      <c r="A340" s="1">
        <v>1.3403</v>
      </c>
      <c r="B340" s="1">
        <f t="shared" si="5"/>
        <v>49.010037801</v>
      </c>
    </row>
    <row r="341" spans="1:2" ht="12.75">
      <c r="A341" s="1">
        <v>1.3428</v>
      </c>
      <c r="B341" s="1">
        <f t="shared" si="5"/>
        <v>49.101704476</v>
      </c>
    </row>
    <row r="342" spans="1:2" ht="12.75">
      <c r="A342" s="1">
        <v>1.344</v>
      </c>
      <c r="B342" s="1">
        <f t="shared" si="5"/>
        <v>49.145704480000006</v>
      </c>
    </row>
    <row r="343" spans="1:2" ht="12.75">
      <c r="A343" s="1">
        <v>1.3464</v>
      </c>
      <c r="B343" s="1">
        <f t="shared" si="5"/>
        <v>49.233704488</v>
      </c>
    </row>
    <row r="344" spans="1:2" ht="12.75">
      <c r="A344" s="1">
        <v>1.3477</v>
      </c>
      <c r="B344" s="1">
        <f t="shared" si="5"/>
        <v>49.281371158999995</v>
      </c>
    </row>
    <row r="345" spans="1:2" ht="12.75">
      <c r="A345" s="1">
        <v>1.3477</v>
      </c>
      <c r="B345" s="1">
        <f t="shared" si="5"/>
        <v>49.281371158999995</v>
      </c>
    </row>
    <row r="346" spans="1:2" ht="12.75">
      <c r="A346" s="1">
        <v>1.3464</v>
      </c>
      <c r="B346" s="1">
        <f t="shared" si="5"/>
        <v>49.233704488</v>
      </c>
    </row>
    <row r="347" spans="1:2" ht="12.75">
      <c r="A347" s="1">
        <v>1.3464</v>
      </c>
      <c r="B347" s="1">
        <f t="shared" si="5"/>
        <v>49.233704488</v>
      </c>
    </row>
    <row r="348" spans="1:2" ht="12.75">
      <c r="A348" s="1">
        <v>1.3464</v>
      </c>
      <c r="B348" s="1">
        <f t="shared" si="5"/>
        <v>49.233704488</v>
      </c>
    </row>
    <row r="349" spans="1:2" ht="12.75">
      <c r="A349" s="1">
        <v>1.3477</v>
      </c>
      <c r="B349" s="1">
        <f t="shared" si="5"/>
        <v>49.281371158999995</v>
      </c>
    </row>
    <row r="350" spans="1:2" ht="12.75">
      <c r="A350" s="1">
        <v>1.3489</v>
      </c>
      <c r="B350" s="1">
        <f t="shared" si="5"/>
        <v>49.325371163</v>
      </c>
    </row>
    <row r="351" spans="1:2" ht="12.75">
      <c r="A351" s="1">
        <v>1.3525</v>
      </c>
      <c r="B351" s="1">
        <f t="shared" si="5"/>
        <v>49.457371175000006</v>
      </c>
    </row>
    <row r="352" spans="1:2" ht="12.75">
      <c r="A352" s="1">
        <v>1.3538</v>
      </c>
      <c r="B352" s="1">
        <f t="shared" si="5"/>
        <v>49.505037846</v>
      </c>
    </row>
    <row r="353" spans="1:2" ht="12.75">
      <c r="A353" s="1">
        <v>1.3513</v>
      </c>
      <c r="B353" s="1">
        <f t="shared" si="5"/>
        <v>49.413371171</v>
      </c>
    </row>
    <row r="354" spans="1:2" ht="12.75">
      <c r="A354" s="1">
        <v>1.3477</v>
      </c>
      <c r="B354" s="1">
        <f t="shared" si="5"/>
        <v>49.281371158999995</v>
      </c>
    </row>
    <row r="355" spans="1:2" ht="12.75">
      <c r="A355" s="1">
        <v>1.3489</v>
      </c>
      <c r="B355" s="1">
        <f t="shared" si="5"/>
        <v>49.325371163</v>
      </c>
    </row>
    <row r="356" spans="1:2" ht="12.75">
      <c r="A356" s="1">
        <v>1.3477</v>
      </c>
      <c r="B356" s="1">
        <f t="shared" si="5"/>
        <v>49.281371158999995</v>
      </c>
    </row>
    <row r="357" spans="1:2" ht="12.75">
      <c r="A357" s="1">
        <v>1.3464</v>
      </c>
      <c r="B357" s="1">
        <f t="shared" si="5"/>
        <v>49.233704488</v>
      </c>
    </row>
    <row r="358" spans="1:2" ht="12.75">
      <c r="A358" s="1">
        <v>1.3464</v>
      </c>
      <c r="B358" s="1">
        <f t="shared" si="5"/>
        <v>49.233704488</v>
      </c>
    </row>
    <row r="359" spans="1:2" ht="12.75">
      <c r="A359" s="1">
        <v>1.3525</v>
      </c>
      <c r="B359" s="1">
        <f t="shared" si="5"/>
        <v>49.457371175000006</v>
      </c>
    </row>
    <row r="360" spans="1:2" ht="12.75">
      <c r="A360" s="1">
        <v>1.3538</v>
      </c>
      <c r="B360" s="1">
        <f t="shared" si="5"/>
        <v>49.505037846</v>
      </c>
    </row>
    <row r="361" spans="1:2" ht="12.75">
      <c r="A361" s="1">
        <v>1.3538</v>
      </c>
      <c r="B361" s="1">
        <f t="shared" si="5"/>
        <v>49.505037846</v>
      </c>
    </row>
    <row r="362" spans="1:2" ht="12.75">
      <c r="A362" s="1">
        <v>1.3489</v>
      </c>
      <c r="B362" s="1">
        <f t="shared" si="5"/>
        <v>49.325371163</v>
      </c>
    </row>
    <row r="363" spans="1:2" ht="12.75">
      <c r="A363" s="1">
        <v>1.3477</v>
      </c>
      <c r="B363" s="1">
        <f t="shared" si="5"/>
        <v>49.281371158999995</v>
      </c>
    </row>
    <row r="364" spans="1:2" ht="12.75">
      <c r="A364" s="1">
        <v>1.3477</v>
      </c>
      <c r="B364" s="1">
        <f t="shared" si="5"/>
        <v>49.281371158999995</v>
      </c>
    </row>
    <row r="365" spans="1:2" ht="12.75">
      <c r="A365" s="1">
        <v>1.3489</v>
      </c>
      <c r="B365" s="1">
        <f t="shared" si="5"/>
        <v>49.325371163</v>
      </c>
    </row>
    <row r="366" spans="1:2" ht="12.75">
      <c r="A366" s="1">
        <v>1.355</v>
      </c>
      <c r="B366" s="1">
        <f t="shared" si="5"/>
        <v>49.54903785</v>
      </c>
    </row>
    <row r="367" spans="1:2" ht="12.75">
      <c r="A367" s="1">
        <v>1.3464</v>
      </c>
      <c r="B367" s="1">
        <f t="shared" si="5"/>
        <v>49.233704488</v>
      </c>
    </row>
    <row r="368" spans="1:2" ht="12.75">
      <c r="A368" s="1">
        <v>1.3379</v>
      </c>
      <c r="B368" s="1">
        <f t="shared" si="5"/>
        <v>48.922037793</v>
      </c>
    </row>
    <row r="369" spans="1:2" ht="12.75">
      <c r="A369" s="1">
        <v>1.3354</v>
      </c>
      <c r="B369" s="1">
        <f t="shared" si="5"/>
        <v>48.830371117999995</v>
      </c>
    </row>
    <row r="370" spans="1:2" ht="12.75">
      <c r="A370" s="1">
        <v>1.333</v>
      </c>
      <c r="B370" s="1">
        <f t="shared" si="5"/>
        <v>48.74237111</v>
      </c>
    </row>
    <row r="371" spans="1:2" ht="12.75">
      <c r="A371" s="1">
        <v>1.3293</v>
      </c>
      <c r="B371" s="1">
        <f t="shared" si="5"/>
        <v>48.606704431</v>
      </c>
    </row>
    <row r="372" spans="1:2" ht="12.75">
      <c r="A372" s="1">
        <v>1.3245</v>
      </c>
      <c r="B372" s="1">
        <f t="shared" si="5"/>
        <v>48.430704415</v>
      </c>
    </row>
    <row r="373" spans="1:2" ht="12.75">
      <c r="A373" s="1">
        <v>1.3306</v>
      </c>
      <c r="B373" s="1">
        <f t="shared" si="5"/>
        <v>48.654371102</v>
      </c>
    </row>
    <row r="374" spans="1:2" ht="12.75">
      <c r="A374" s="1">
        <v>1.3416</v>
      </c>
      <c r="B374" s="1">
        <f t="shared" si="5"/>
        <v>49.057704472</v>
      </c>
    </row>
    <row r="375" spans="1:2" ht="12.75">
      <c r="A375" s="1">
        <v>1.3464</v>
      </c>
      <c r="B375" s="1">
        <f t="shared" si="5"/>
        <v>49.233704488</v>
      </c>
    </row>
    <row r="376" spans="1:2" ht="12.75">
      <c r="A376" s="1">
        <v>1.3403</v>
      </c>
      <c r="B376" s="1">
        <f t="shared" si="5"/>
        <v>49.010037801</v>
      </c>
    </row>
    <row r="377" spans="1:2" ht="12.75">
      <c r="A377" s="1">
        <v>1.3342</v>
      </c>
      <c r="B377" s="1">
        <f t="shared" si="5"/>
        <v>48.786371114000005</v>
      </c>
    </row>
    <row r="378" spans="1:2" ht="12.75">
      <c r="A378" s="1">
        <v>1.3354</v>
      </c>
      <c r="B378" s="1">
        <f t="shared" si="5"/>
        <v>48.830371117999995</v>
      </c>
    </row>
    <row r="379" spans="1:2" ht="12.75">
      <c r="A379" s="1">
        <v>1.3367</v>
      </c>
      <c r="B379" s="1">
        <f t="shared" si="5"/>
        <v>48.878037789000004</v>
      </c>
    </row>
    <row r="380" spans="1:2" ht="12.75">
      <c r="A380" s="1">
        <v>1.3318</v>
      </c>
      <c r="B380" s="1">
        <f t="shared" si="5"/>
        <v>48.698371106</v>
      </c>
    </row>
    <row r="381" spans="1:2" ht="12.75">
      <c r="A381" s="1">
        <v>1.3281</v>
      </c>
      <c r="B381" s="1">
        <f t="shared" si="5"/>
        <v>48.56270442700001</v>
      </c>
    </row>
    <row r="382" spans="1:2" ht="12.75">
      <c r="A382" s="1">
        <v>1.3306</v>
      </c>
      <c r="B382" s="1">
        <f t="shared" si="5"/>
        <v>48.654371102</v>
      </c>
    </row>
    <row r="383" spans="1:2" ht="12.75">
      <c r="A383" s="1">
        <v>1.3354</v>
      </c>
      <c r="B383" s="1">
        <f t="shared" si="5"/>
        <v>48.830371117999995</v>
      </c>
    </row>
    <row r="384" spans="1:2" ht="12.75">
      <c r="A384" s="1">
        <v>1.3367</v>
      </c>
      <c r="B384" s="1">
        <f t="shared" si="5"/>
        <v>48.878037789000004</v>
      </c>
    </row>
    <row r="385" spans="1:2" ht="12.75">
      <c r="A385" s="1">
        <v>1.3354</v>
      </c>
      <c r="B385" s="1">
        <f t="shared" si="5"/>
        <v>48.830371117999995</v>
      </c>
    </row>
    <row r="386" spans="1:2" ht="12.75">
      <c r="A386" s="1">
        <v>1.3306</v>
      </c>
      <c r="B386" s="1">
        <f t="shared" si="5"/>
        <v>48.654371102</v>
      </c>
    </row>
    <row r="387" spans="1:2" ht="12.75">
      <c r="A387" s="1">
        <v>1.3293</v>
      </c>
      <c r="B387" s="1">
        <f t="shared" si="5"/>
        <v>48.606704431</v>
      </c>
    </row>
    <row r="388" spans="1:2" ht="12.75">
      <c r="A388" s="1">
        <v>1.3269</v>
      </c>
      <c r="B388" s="1">
        <f t="shared" si="5"/>
        <v>48.518704423</v>
      </c>
    </row>
    <row r="389" spans="1:2" ht="12.75">
      <c r="A389" s="1">
        <v>1.3281</v>
      </c>
      <c r="B389" s="1">
        <f t="shared" si="5"/>
        <v>48.56270442700001</v>
      </c>
    </row>
    <row r="390" spans="1:2" ht="12.75">
      <c r="A390" s="1">
        <v>1.3293</v>
      </c>
      <c r="B390" s="1">
        <f t="shared" si="5"/>
        <v>48.606704431</v>
      </c>
    </row>
    <row r="391" spans="1:2" ht="12.75">
      <c r="A391" s="1">
        <v>1.3354</v>
      </c>
      <c r="B391" s="1">
        <f t="shared" si="5"/>
        <v>48.830371117999995</v>
      </c>
    </row>
    <row r="392" spans="1:2" ht="12.75">
      <c r="A392" s="1">
        <v>1.3342</v>
      </c>
      <c r="B392" s="1">
        <f t="shared" si="5"/>
        <v>48.786371114000005</v>
      </c>
    </row>
    <row r="393" spans="1:2" ht="12.75">
      <c r="A393" s="1">
        <v>1.3342</v>
      </c>
      <c r="B393" s="1">
        <f t="shared" si="5"/>
        <v>48.786371114000005</v>
      </c>
    </row>
    <row r="394" spans="1:2" ht="12.75">
      <c r="A394" s="1">
        <v>1.3342</v>
      </c>
      <c r="B394" s="1">
        <f t="shared" si="5"/>
        <v>48.786371114000005</v>
      </c>
    </row>
    <row r="395" spans="1:2" ht="12.75">
      <c r="A395" s="1">
        <v>1.3293</v>
      </c>
      <c r="B395" s="1">
        <f aca="true" t="shared" si="6" ref="B395:B458">(A395*36.66667)-0.1343</f>
        <v>48.606704431</v>
      </c>
    </row>
    <row r="396" spans="1:2" ht="12.75">
      <c r="A396" s="1">
        <v>1.3342</v>
      </c>
      <c r="B396" s="1">
        <f t="shared" si="6"/>
        <v>48.786371114000005</v>
      </c>
    </row>
    <row r="397" spans="1:2" ht="12.75">
      <c r="A397" s="1">
        <v>1.3367</v>
      </c>
      <c r="B397" s="1">
        <f t="shared" si="6"/>
        <v>48.878037789000004</v>
      </c>
    </row>
    <row r="398" spans="1:2" ht="12.75">
      <c r="A398" s="1">
        <v>1.3416</v>
      </c>
      <c r="B398" s="1">
        <f t="shared" si="6"/>
        <v>49.057704472</v>
      </c>
    </row>
    <row r="399" spans="1:2" ht="12.75">
      <c r="A399" s="1">
        <v>1.3403</v>
      </c>
      <c r="B399" s="1">
        <f t="shared" si="6"/>
        <v>49.010037801</v>
      </c>
    </row>
    <row r="400" spans="1:2" ht="12.75">
      <c r="A400" s="1">
        <v>1.3403</v>
      </c>
      <c r="B400" s="1">
        <f t="shared" si="6"/>
        <v>49.010037801</v>
      </c>
    </row>
    <row r="401" spans="1:2" ht="12.75">
      <c r="A401" s="1">
        <v>1.3391</v>
      </c>
      <c r="B401" s="1">
        <f t="shared" si="6"/>
        <v>48.966037797</v>
      </c>
    </row>
    <row r="402" spans="1:2" ht="12.75">
      <c r="A402" s="1">
        <v>1.3391</v>
      </c>
      <c r="B402" s="1">
        <f t="shared" si="6"/>
        <v>48.966037797</v>
      </c>
    </row>
    <row r="403" spans="1:2" ht="12.75">
      <c r="A403" s="1">
        <v>1.3379</v>
      </c>
      <c r="B403" s="1">
        <f t="shared" si="6"/>
        <v>48.922037793</v>
      </c>
    </row>
    <row r="404" spans="1:2" ht="12.75">
      <c r="A404" s="1">
        <v>1.3379</v>
      </c>
      <c r="B404" s="1">
        <f t="shared" si="6"/>
        <v>48.922037793</v>
      </c>
    </row>
    <row r="405" spans="1:2" ht="12.75">
      <c r="A405" s="1">
        <v>1.3416</v>
      </c>
      <c r="B405" s="1">
        <f t="shared" si="6"/>
        <v>49.057704472</v>
      </c>
    </row>
    <row r="406" spans="1:2" ht="12.75">
      <c r="A406" s="1">
        <v>1.344</v>
      </c>
      <c r="B406" s="1">
        <f t="shared" si="6"/>
        <v>49.145704480000006</v>
      </c>
    </row>
    <row r="407" spans="1:2" ht="12.75">
      <c r="A407" s="1">
        <v>1.344</v>
      </c>
      <c r="B407" s="1">
        <f t="shared" si="6"/>
        <v>49.145704480000006</v>
      </c>
    </row>
    <row r="408" spans="1:2" ht="12.75">
      <c r="A408" s="1">
        <v>1.3416</v>
      </c>
      <c r="B408" s="1">
        <f t="shared" si="6"/>
        <v>49.057704472</v>
      </c>
    </row>
    <row r="409" spans="1:2" ht="12.75">
      <c r="A409" s="1">
        <v>1.3416</v>
      </c>
      <c r="B409" s="1">
        <f t="shared" si="6"/>
        <v>49.057704472</v>
      </c>
    </row>
    <row r="410" spans="1:2" ht="12.75">
      <c r="A410" s="1">
        <v>1.344</v>
      </c>
      <c r="B410" s="1">
        <f t="shared" si="6"/>
        <v>49.145704480000006</v>
      </c>
    </row>
    <row r="411" spans="1:2" ht="12.75">
      <c r="A411" s="1">
        <v>1.3416</v>
      </c>
      <c r="B411" s="1">
        <f t="shared" si="6"/>
        <v>49.057704472</v>
      </c>
    </row>
    <row r="412" spans="1:2" ht="12.75">
      <c r="A412" s="1">
        <v>1.3379</v>
      </c>
      <c r="B412" s="1">
        <f t="shared" si="6"/>
        <v>48.922037793</v>
      </c>
    </row>
    <row r="413" spans="1:2" ht="12.75">
      <c r="A413" s="1">
        <v>1.3416</v>
      </c>
      <c r="B413" s="1">
        <f t="shared" si="6"/>
        <v>49.057704472</v>
      </c>
    </row>
    <row r="414" spans="1:2" ht="12.75">
      <c r="A414" s="1">
        <v>1.3452</v>
      </c>
      <c r="B414" s="1">
        <f t="shared" si="6"/>
        <v>49.189704483999996</v>
      </c>
    </row>
    <row r="415" spans="1:2" ht="12.75">
      <c r="A415" s="1">
        <v>1.344</v>
      </c>
      <c r="B415" s="1">
        <f t="shared" si="6"/>
        <v>49.145704480000006</v>
      </c>
    </row>
    <row r="416" spans="1:2" ht="12.75">
      <c r="A416" s="1">
        <v>1.3391</v>
      </c>
      <c r="B416" s="1">
        <f t="shared" si="6"/>
        <v>48.966037797</v>
      </c>
    </row>
    <row r="417" spans="1:2" ht="12.75">
      <c r="A417" s="1">
        <v>1.3379</v>
      </c>
      <c r="B417" s="1">
        <f t="shared" si="6"/>
        <v>48.922037793</v>
      </c>
    </row>
    <row r="418" spans="1:2" ht="12.75">
      <c r="A418" s="1">
        <v>1.3403</v>
      </c>
      <c r="B418" s="1">
        <f t="shared" si="6"/>
        <v>49.010037801</v>
      </c>
    </row>
    <row r="419" spans="1:2" ht="12.75">
      <c r="A419" s="1">
        <v>1.3416</v>
      </c>
      <c r="B419" s="1">
        <f t="shared" si="6"/>
        <v>49.057704472</v>
      </c>
    </row>
    <row r="420" spans="1:2" ht="12.75">
      <c r="A420" s="1">
        <v>1.3403</v>
      </c>
      <c r="B420" s="1">
        <f t="shared" si="6"/>
        <v>49.010037801</v>
      </c>
    </row>
    <row r="421" spans="1:2" ht="12.75">
      <c r="A421" s="1">
        <v>1.3403</v>
      </c>
      <c r="B421" s="1">
        <f t="shared" si="6"/>
        <v>49.010037801</v>
      </c>
    </row>
    <row r="422" spans="1:2" ht="12.75">
      <c r="A422" s="1">
        <v>1.3391</v>
      </c>
      <c r="B422" s="1">
        <f t="shared" si="6"/>
        <v>48.966037797</v>
      </c>
    </row>
    <row r="423" spans="1:2" ht="12.75">
      <c r="A423" s="1">
        <v>1.3367</v>
      </c>
      <c r="B423" s="1">
        <f t="shared" si="6"/>
        <v>48.878037789000004</v>
      </c>
    </row>
    <row r="424" spans="1:2" ht="12.75">
      <c r="A424" s="1">
        <v>1.333</v>
      </c>
      <c r="B424" s="1">
        <f t="shared" si="6"/>
        <v>48.74237111</v>
      </c>
    </row>
    <row r="425" spans="1:2" ht="12.75">
      <c r="A425" s="1">
        <v>1.3342</v>
      </c>
      <c r="B425" s="1">
        <f t="shared" si="6"/>
        <v>48.786371114000005</v>
      </c>
    </row>
    <row r="426" spans="1:2" ht="12.75">
      <c r="A426" s="1">
        <v>1.3367</v>
      </c>
      <c r="B426" s="1">
        <f t="shared" si="6"/>
        <v>48.878037789000004</v>
      </c>
    </row>
    <row r="427" spans="1:2" ht="12.75">
      <c r="A427" s="1">
        <v>1.3379</v>
      </c>
      <c r="B427" s="1">
        <f t="shared" si="6"/>
        <v>48.922037793</v>
      </c>
    </row>
    <row r="428" spans="1:2" ht="12.75">
      <c r="A428" s="1">
        <v>1.3354</v>
      </c>
      <c r="B428" s="1">
        <f t="shared" si="6"/>
        <v>48.830371117999995</v>
      </c>
    </row>
    <row r="429" spans="1:2" ht="12.75">
      <c r="A429" s="1">
        <v>1.3342</v>
      </c>
      <c r="B429" s="1">
        <f t="shared" si="6"/>
        <v>48.786371114000005</v>
      </c>
    </row>
    <row r="430" spans="1:2" ht="12.75">
      <c r="A430" s="1">
        <v>1.3342</v>
      </c>
      <c r="B430" s="1">
        <f t="shared" si="6"/>
        <v>48.786371114000005</v>
      </c>
    </row>
    <row r="431" spans="1:2" ht="12.75">
      <c r="A431" s="1">
        <v>1.3318</v>
      </c>
      <c r="B431" s="1">
        <f t="shared" si="6"/>
        <v>48.698371106</v>
      </c>
    </row>
    <row r="432" spans="1:2" ht="12.75">
      <c r="A432" s="1">
        <v>1.3318</v>
      </c>
      <c r="B432" s="1">
        <f t="shared" si="6"/>
        <v>48.698371106</v>
      </c>
    </row>
    <row r="433" spans="1:2" ht="12.75">
      <c r="A433" s="1">
        <v>1.3306</v>
      </c>
      <c r="B433" s="1">
        <f t="shared" si="6"/>
        <v>48.654371102</v>
      </c>
    </row>
    <row r="434" spans="1:2" ht="12.75">
      <c r="A434" s="1">
        <v>1.3367</v>
      </c>
      <c r="B434" s="1">
        <f t="shared" si="6"/>
        <v>48.878037789000004</v>
      </c>
    </row>
    <row r="435" spans="1:2" ht="12.75">
      <c r="A435" s="1">
        <v>1.3354</v>
      </c>
      <c r="B435" s="1">
        <f t="shared" si="6"/>
        <v>48.830371117999995</v>
      </c>
    </row>
    <row r="436" spans="1:2" ht="12.75">
      <c r="A436" s="1">
        <v>1.3306</v>
      </c>
      <c r="B436" s="1">
        <f t="shared" si="6"/>
        <v>48.654371102</v>
      </c>
    </row>
    <row r="437" spans="1:2" ht="12.75">
      <c r="A437" s="1">
        <v>1.3098</v>
      </c>
      <c r="B437" s="1">
        <f t="shared" si="6"/>
        <v>47.891704366000006</v>
      </c>
    </row>
    <row r="438" spans="1:2" ht="12.75">
      <c r="A438" s="1">
        <v>1.2927</v>
      </c>
      <c r="B438" s="1">
        <f t="shared" si="6"/>
        <v>47.264704309</v>
      </c>
    </row>
    <row r="439" spans="1:2" ht="12.75">
      <c r="A439" s="1">
        <v>1.2988</v>
      </c>
      <c r="B439" s="1">
        <f t="shared" si="6"/>
        <v>47.488370996</v>
      </c>
    </row>
    <row r="440" spans="1:2" ht="12.75">
      <c r="A440" s="1">
        <v>1.3049</v>
      </c>
      <c r="B440" s="1">
        <f t="shared" si="6"/>
        <v>47.712037683</v>
      </c>
    </row>
    <row r="441" spans="1:2" ht="12.75">
      <c r="A441" s="1">
        <v>1.3049</v>
      </c>
      <c r="B441" s="1">
        <f t="shared" si="6"/>
        <v>47.712037683</v>
      </c>
    </row>
    <row r="442" spans="1:2" ht="12.75">
      <c r="A442" s="1">
        <v>1.3025</v>
      </c>
      <c r="B442" s="1">
        <f t="shared" si="6"/>
        <v>47.624037675000004</v>
      </c>
    </row>
    <row r="443" spans="1:2" ht="12.75">
      <c r="A443" s="1">
        <v>1.3</v>
      </c>
      <c r="B443" s="1">
        <f t="shared" si="6"/>
        <v>47.532371000000005</v>
      </c>
    </row>
    <row r="444" spans="1:2" ht="12.75">
      <c r="A444" s="1">
        <v>1.3025</v>
      </c>
      <c r="B444" s="1">
        <f t="shared" si="6"/>
        <v>47.624037675000004</v>
      </c>
    </row>
    <row r="445" spans="1:2" ht="12.75">
      <c r="A445" s="1">
        <v>1.3013</v>
      </c>
      <c r="B445" s="1">
        <f t="shared" si="6"/>
        <v>47.580037671</v>
      </c>
    </row>
    <row r="446" spans="1:2" ht="12.75">
      <c r="A446" s="1">
        <v>1.2952</v>
      </c>
      <c r="B446" s="1">
        <f t="shared" si="6"/>
        <v>47.356370983999994</v>
      </c>
    </row>
    <row r="447" spans="1:2" ht="12.75">
      <c r="A447" s="1">
        <v>1.2927</v>
      </c>
      <c r="B447" s="1">
        <f t="shared" si="6"/>
        <v>47.264704309</v>
      </c>
    </row>
    <row r="448" spans="1:2" ht="12.75">
      <c r="A448" s="1">
        <v>1.2952</v>
      </c>
      <c r="B448" s="1">
        <f t="shared" si="6"/>
        <v>47.356370983999994</v>
      </c>
    </row>
    <row r="449" spans="1:2" ht="12.75">
      <c r="A449" s="1">
        <v>1.2976</v>
      </c>
      <c r="B449" s="1">
        <f t="shared" si="6"/>
        <v>47.444370992</v>
      </c>
    </row>
    <row r="450" spans="1:2" ht="12.75">
      <c r="A450" s="1">
        <v>1.2988</v>
      </c>
      <c r="B450" s="1">
        <f t="shared" si="6"/>
        <v>47.488370996</v>
      </c>
    </row>
    <row r="451" spans="1:2" ht="12.75">
      <c r="A451" s="1">
        <v>1.3</v>
      </c>
      <c r="B451" s="1">
        <f t="shared" si="6"/>
        <v>47.532371000000005</v>
      </c>
    </row>
    <row r="452" spans="1:2" ht="12.75">
      <c r="A452" s="1">
        <v>1.3025</v>
      </c>
      <c r="B452" s="1">
        <f t="shared" si="6"/>
        <v>47.624037675000004</v>
      </c>
    </row>
    <row r="453" spans="1:2" ht="12.75">
      <c r="A453" s="1">
        <v>1.2988</v>
      </c>
      <c r="B453" s="1">
        <f t="shared" si="6"/>
        <v>47.488370996</v>
      </c>
    </row>
    <row r="454" spans="1:2" ht="12.75">
      <c r="A454" s="1">
        <v>1.2952</v>
      </c>
      <c r="B454" s="1">
        <f t="shared" si="6"/>
        <v>47.356370983999994</v>
      </c>
    </row>
    <row r="455" spans="1:2" ht="12.75">
      <c r="A455" s="1">
        <v>1.2903</v>
      </c>
      <c r="B455" s="1">
        <f t="shared" si="6"/>
        <v>47.176704301</v>
      </c>
    </row>
    <row r="456" spans="1:2" ht="12.75">
      <c r="A456" s="1">
        <v>1.2927</v>
      </c>
      <c r="B456" s="1">
        <f t="shared" si="6"/>
        <v>47.264704309</v>
      </c>
    </row>
    <row r="457" spans="1:2" ht="12.75">
      <c r="A457" s="1">
        <v>1.2939</v>
      </c>
      <c r="B457" s="1">
        <f t="shared" si="6"/>
        <v>47.308704313</v>
      </c>
    </row>
    <row r="458" spans="1:2" ht="12.75">
      <c r="A458" s="1">
        <v>1.2964</v>
      </c>
      <c r="B458" s="1">
        <f t="shared" si="6"/>
        <v>47.400370988</v>
      </c>
    </row>
    <row r="459" spans="1:2" ht="12.75">
      <c r="A459" s="1">
        <v>1.2976</v>
      </c>
      <c r="B459" s="1">
        <f aca="true" t="shared" si="7" ref="B459:B522">(A459*36.66667)-0.1343</f>
        <v>47.444370992</v>
      </c>
    </row>
    <row r="460" spans="1:2" ht="12.75">
      <c r="A460" s="1">
        <v>1.2976</v>
      </c>
      <c r="B460" s="1">
        <f t="shared" si="7"/>
        <v>47.444370992</v>
      </c>
    </row>
    <row r="461" spans="1:2" ht="12.75">
      <c r="A461" s="1">
        <v>1.2903</v>
      </c>
      <c r="B461" s="1">
        <f t="shared" si="7"/>
        <v>47.176704301</v>
      </c>
    </row>
    <row r="462" spans="1:2" ht="12.75">
      <c r="A462" s="1">
        <v>1.2866</v>
      </c>
      <c r="B462" s="1">
        <f t="shared" si="7"/>
        <v>47.041037622</v>
      </c>
    </row>
    <row r="463" spans="1:2" ht="12.75">
      <c r="A463" s="1">
        <v>1.2878</v>
      </c>
      <c r="B463" s="1">
        <f t="shared" si="7"/>
        <v>47.085037626</v>
      </c>
    </row>
    <row r="464" spans="1:2" ht="12.75">
      <c r="A464" s="1">
        <v>1.2891</v>
      </c>
      <c r="B464" s="1">
        <f t="shared" si="7"/>
        <v>47.132704297</v>
      </c>
    </row>
    <row r="465" spans="1:2" ht="12.75">
      <c r="A465" s="1">
        <v>1.2891</v>
      </c>
      <c r="B465" s="1">
        <f t="shared" si="7"/>
        <v>47.132704297</v>
      </c>
    </row>
    <row r="466" spans="1:2" ht="12.75">
      <c r="A466" s="1">
        <v>1.2878</v>
      </c>
      <c r="B466" s="1">
        <f t="shared" si="7"/>
        <v>47.085037626</v>
      </c>
    </row>
    <row r="467" spans="1:2" ht="12.75">
      <c r="A467" s="1">
        <v>1.2878</v>
      </c>
      <c r="B467" s="1">
        <f t="shared" si="7"/>
        <v>47.085037626</v>
      </c>
    </row>
    <row r="468" spans="1:2" ht="12.75">
      <c r="A468" s="1">
        <v>1.2866</v>
      </c>
      <c r="B468" s="1">
        <f t="shared" si="7"/>
        <v>47.041037622</v>
      </c>
    </row>
    <row r="469" spans="1:2" ht="12.75">
      <c r="A469" s="1">
        <v>1.2805</v>
      </c>
      <c r="B469" s="1">
        <f t="shared" si="7"/>
        <v>46.817370935</v>
      </c>
    </row>
    <row r="470" spans="1:2" ht="12.75">
      <c r="A470" s="1">
        <v>1.2781</v>
      </c>
      <c r="B470" s="1">
        <f t="shared" si="7"/>
        <v>46.729370927000005</v>
      </c>
    </row>
    <row r="471" spans="1:2" ht="12.75">
      <c r="A471" s="1">
        <v>1.2781</v>
      </c>
      <c r="B471" s="1">
        <f t="shared" si="7"/>
        <v>46.729370927000005</v>
      </c>
    </row>
    <row r="472" spans="1:2" ht="12.75">
      <c r="A472" s="1">
        <v>1.2781</v>
      </c>
      <c r="B472" s="1">
        <f t="shared" si="7"/>
        <v>46.729370927000005</v>
      </c>
    </row>
    <row r="473" spans="1:2" ht="12.75">
      <c r="A473" s="1">
        <v>1.2769</v>
      </c>
      <c r="B473" s="1">
        <f t="shared" si="7"/>
        <v>46.685370923</v>
      </c>
    </row>
    <row r="474" spans="1:2" ht="12.75">
      <c r="A474" s="1">
        <v>1.2769</v>
      </c>
      <c r="B474" s="1">
        <f t="shared" si="7"/>
        <v>46.685370923</v>
      </c>
    </row>
    <row r="475" spans="1:2" ht="12.75">
      <c r="A475" s="1">
        <v>1.2769</v>
      </c>
      <c r="B475" s="1">
        <f t="shared" si="7"/>
        <v>46.685370923</v>
      </c>
    </row>
    <row r="476" spans="1:2" ht="12.75">
      <c r="A476" s="1">
        <v>1.2769</v>
      </c>
      <c r="B476" s="1">
        <f t="shared" si="7"/>
        <v>46.685370923</v>
      </c>
    </row>
    <row r="477" spans="1:2" ht="12.75">
      <c r="A477" s="1">
        <v>1.272</v>
      </c>
      <c r="B477" s="1">
        <f t="shared" si="7"/>
        <v>46.50570424</v>
      </c>
    </row>
    <row r="478" spans="1:2" ht="12.75">
      <c r="A478" s="1">
        <v>1.261</v>
      </c>
      <c r="B478" s="1">
        <f t="shared" si="7"/>
        <v>46.102370869999994</v>
      </c>
    </row>
    <row r="479" spans="1:2" ht="12.75">
      <c r="A479" s="1">
        <v>1.2585</v>
      </c>
      <c r="B479" s="1">
        <f t="shared" si="7"/>
        <v>46.010704195</v>
      </c>
    </row>
    <row r="480" spans="1:2" ht="12.75">
      <c r="A480" s="1">
        <v>1.2561</v>
      </c>
      <c r="B480" s="1">
        <f t="shared" si="7"/>
        <v>45.922704187</v>
      </c>
    </row>
    <row r="481" spans="1:2" ht="12.75">
      <c r="A481" s="1">
        <v>1.2561</v>
      </c>
      <c r="B481" s="1">
        <f t="shared" si="7"/>
        <v>45.922704187</v>
      </c>
    </row>
    <row r="482" spans="1:2" ht="12.75">
      <c r="A482" s="1">
        <v>1.2549</v>
      </c>
      <c r="B482" s="1">
        <f t="shared" si="7"/>
        <v>45.878704182999996</v>
      </c>
    </row>
    <row r="483" spans="1:2" ht="12.75">
      <c r="A483" s="1">
        <v>1.2537</v>
      </c>
      <c r="B483" s="1">
        <f t="shared" si="7"/>
        <v>45.834704179</v>
      </c>
    </row>
    <row r="484" spans="1:2" ht="12.75">
      <c r="A484" s="1">
        <v>1.2524</v>
      </c>
      <c r="B484" s="1">
        <f t="shared" si="7"/>
        <v>45.787037508</v>
      </c>
    </row>
    <row r="485" spans="1:2" ht="12.75">
      <c r="A485" s="1">
        <v>1.2463</v>
      </c>
      <c r="B485" s="1">
        <f t="shared" si="7"/>
        <v>45.563370821</v>
      </c>
    </row>
    <row r="486" spans="1:2" ht="12.75">
      <c r="A486" s="1">
        <v>1.2451</v>
      </c>
      <c r="B486" s="1">
        <f t="shared" si="7"/>
        <v>45.519370817</v>
      </c>
    </row>
    <row r="487" spans="1:2" ht="12.75">
      <c r="A487" s="1">
        <v>1.2451</v>
      </c>
      <c r="B487" s="1">
        <f t="shared" si="7"/>
        <v>45.519370817</v>
      </c>
    </row>
    <row r="488" spans="1:2" ht="12.75">
      <c r="A488" s="1">
        <v>1.2402</v>
      </c>
      <c r="B488" s="1">
        <f t="shared" si="7"/>
        <v>45.339704134</v>
      </c>
    </row>
    <row r="489" spans="1:2" ht="12.75">
      <c r="A489" s="1">
        <v>1.2402</v>
      </c>
      <c r="B489" s="1">
        <f t="shared" si="7"/>
        <v>45.339704134</v>
      </c>
    </row>
    <row r="490" spans="1:2" ht="12.75">
      <c r="A490" s="1">
        <v>1.2378</v>
      </c>
      <c r="B490" s="1">
        <f t="shared" si="7"/>
        <v>45.251704126</v>
      </c>
    </row>
    <row r="491" spans="1:2" ht="12.75">
      <c r="A491" s="1">
        <v>1.2341</v>
      </c>
      <c r="B491" s="1">
        <f t="shared" si="7"/>
        <v>45.116037447000004</v>
      </c>
    </row>
    <row r="492" spans="1:2" ht="12.75">
      <c r="A492" s="1">
        <v>1.2268</v>
      </c>
      <c r="B492" s="1">
        <f t="shared" si="7"/>
        <v>44.848370755999994</v>
      </c>
    </row>
    <row r="493" spans="1:2" ht="12.75">
      <c r="A493" s="1">
        <v>1.2244</v>
      </c>
      <c r="B493" s="1">
        <f t="shared" si="7"/>
        <v>44.760370748</v>
      </c>
    </row>
    <row r="494" spans="1:2" ht="12.75">
      <c r="A494" s="1">
        <v>1.2207</v>
      </c>
      <c r="B494" s="1">
        <f t="shared" si="7"/>
        <v>44.624704068999996</v>
      </c>
    </row>
    <row r="495" spans="1:2" ht="12.75">
      <c r="A495" s="1">
        <v>1.217</v>
      </c>
      <c r="B495" s="1">
        <f t="shared" si="7"/>
        <v>44.48903739000001</v>
      </c>
    </row>
    <row r="496" spans="1:2" ht="12.75">
      <c r="A496" s="1">
        <v>1.2109</v>
      </c>
      <c r="B496" s="1">
        <f t="shared" si="7"/>
        <v>44.265370703</v>
      </c>
    </row>
    <row r="497" spans="1:2" ht="12.75">
      <c r="A497" s="1">
        <v>1.2097</v>
      </c>
      <c r="B497" s="1">
        <f t="shared" si="7"/>
        <v>44.221370699</v>
      </c>
    </row>
    <row r="498" spans="1:2" ht="12.75">
      <c r="A498" s="1">
        <v>1.2061</v>
      </c>
      <c r="B498" s="1">
        <f t="shared" si="7"/>
        <v>44.089370687</v>
      </c>
    </row>
    <row r="499" spans="1:2" ht="12.75">
      <c r="A499" s="1">
        <v>1.2</v>
      </c>
      <c r="B499" s="1">
        <f t="shared" si="7"/>
        <v>43.865704</v>
      </c>
    </row>
    <row r="500" spans="1:2" ht="12.75">
      <c r="A500" s="1">
        <v>1.1938</v>
      </c>
      <c r="B500" s="1">
        <f t="shared" si="7"/>
        <v>43.638370646</v>
      </c>
    </row>
    <row r="501" spans="1:2" ht="12.75">
      <c r="A501" s="1">
        <v>1.1865</v>
      </c>
      <c r="B501" s="1">
        <f t="shared" si="7"/>
        <v>43.370703955</v>
      </c>
    </row>
    <row r="502" spans="1:2" ht="12.75">
      <c r="A502" s="1">
        <v>1.1816</v>
      </c>
      <c r="B502" s="1">
        <f t="shared" si="7"/>
        <v>43.191037272</v>
      </c>
    </row>
    <row r="503" spans="1:2" ht="12.75">
      <c r="A503" s="1">
        <v>1.1792</v>
      </c>
      <c r="B503" s="1">
        <f t="shared" si="7"/>
        <v>43.103037264</v>
      </c>
    </row>
    <row r="504" spans="1:2" ht="12.75">
      <c r="A504" s="1">
        <v>1.1719</v>
      </c>
      <c r="B504" s="1">
        <f t="shared" si="7"/>
        <v>42.835370573</v>
      </c>
    </row>
    <row r="505" spans="1:2" ht="12.75">
      <c r="A505" s="1">
        <v>1.1658</v>
      </c>
      <c r="B505" s="1">
        <f t="shared" si="7"/>
        <v>42.611703886</v>
      </c>
    </row>
    <row r="506" spans="1:2" ht="12.75">
      <c r="A506" s="1">
        <v>1.1646</v>
      </c>
      <c r="B506" s="1">
        <f t="shared" si="7"/>
        <v>42.567703882</v>
      </c>
    </row>
    <row r="507" spans="1:2" ht="12.75">
      <c r="A507" s="1">
        <v>1.1597</v>
      </c>
      <c r="B507" s="1">
        <f t="shared" si="7"/>
        <v>42.388037198999996</v>
      </c>
    </row>
    <row r="508" spans="1:2" ht="12.75">
      <c r="A508" s="1">
        <v>1.1523</v>
      </c>
      <c r="B508" s="1">
        <f t="shared" si="7"/>
        <v>42.116703841</v>
      </c>
    </row>
    <row r="509" spans="1:2" ht="12.75">
      <c r="A509" s="1">
        <v>1.1462</v>
      </c>
      <c r="B509" s="1">
        <f t="shared" si="7"/>
        <v>41.893037154000005</v>
      </c>
    </row>
    <row r="510" spans="1:2" ht="12.75">
      <c r="A510" s="1">
        <v>1.1401</v>
      </c>
      <c r="B510" s="1">
        <f t="shared" si="7"/>
        <v>41.669370467</v>
      </c>
    </row>
    <row r="511" spans="1:2" ht="12.75">
      <c r="A511" s="1">
        <v>1.1316</v>
      </c>
      <c r="B511" s="1">
        <f t="shared" si="7"/>
        <v>41.357703772</v>
      </c>
    </row>
    <row r="512" spans="1:2" ht="12.75">
      <c r="A512" s="1">
        <v>1.123</v>
      </c>
      <c r="B512" s="1">
        <f t="shared" si="7"/>
        <v>41.042370410000004</v>
      </c>
    </row>
    <row r="513" spans="1:2" ht="12.75">
      <c r="A513" s="1">
        <v>1.1145</v>
      </c>
      <c r="B513" s="1">
        <f t="shared" si="7"/>
        <v>40.730703715000004</v>
      </c>
    </row>
    <row r="514" spans="1:2" ht="12.75">
      <c r="A514" s="1">
        <v>1.1096</v>
      </c>
      <c r="B514" s="1">
        <f t="shared" si="7"/>
        <v>40.551037031999996</v>
      </c>
    </row>
    <row r="515" spans="1:2" ht="12.75">
      <c r="A515" s="1">
        <v>1.1035</v>
      </c>
      <c r="B515" s="1">
        <f t="shared" si="7"/>
        <v>40.327370345</v>
      </c>
    </row>
    <row r="516" spans="1:2" ht="12.75">
      <c r="A516" s="1">
        <v>1.0999</v>
      </c>
      <c r="B516" s="1">
        <f t="shared" si="7"/>
        <v>40.19537033300001</v>
      </c>
    </row>
    <row r="517" spans="1:2" ht="12.75">
      <c r="A517" s="1">
        <v>1.0925</v>
      </c>
      <c r="B517" s="1">
        <f t="shared" si="7"/>
        <v>39.924036975</v>
      </c>
    </row>
    <row r="518" spans="1:2" ht="12.75">
      <c r="A518" s="1">
        <v>1.0852</v>
      </c>
      <c r="B518" s="1">
        <f t="shared" si="7"/>
        <v>39.656370284</v>
      </c>
    </row>
    <row r="519" spans="1:2" ht="12.75">
      <c r="A519" s="1">
        <v>1.0779</v>
      </c>
      <c r="B519" s="1">
        <f t="shared" si="7"/>
        <v>39.388703593</v>
      </c>
    </row>
    <row r="520" spans="1:2" ht="12.75">
      <c r="A520" s="1">
        <v>1.073</v>
      </c>
      <c r="B520" s="1">
        <f t="shared" si="7"/>
        <v>39.20903691</v>
      </c>
    </row>
    <row r="521" spans="1:2" ht="12.75">
      <c r="A521" s="1">
        <v>1.0669</v>
      </c>
      <c r="B521" s="1">
        <f t="shared" si="7"/>
        <v>38.985370223</v>
      </c>
    </row>
    <row r="522" spans="1:2" ht="12.75">
      <c r="A522" s="1">
        <v>1.0583</v>
      </c>
      <c r="B522" s="1">
        <f t="shared" si="7"/>
        <v>38.670036861</v>
      </c>
    </row>
    <row r="523" spans="1:2" ht="12.75">
      <c r="A523" s="1">
        <v>1.0486</v>
      </c>
      <c r="B523" s="1">
        <f aca="true" t="shared" si="8" ref="B523:B586">(A523*36.66667)-0.1343</f>
        <v>38.314370162</v>
      </c>
    </row>
    <row r="524" spans="1:2" ht="12.75">
      <c r="A524" s="1">
        <v>1.04</v>
      </c>
      <c r="B524" s="1">
        <f t="shared" si="8"/>
        <v>37.9990368</v>
      </c>
    </row>
    <row r="525" spans="1:2" ht="12.75">
      <c r="A525" s="1">
        <v>1.0327</v>
      </c>
      <c r="B525" s="1">
        <f t="shared" si="8"/>
        <v>37.731370109</v>
      </c>
    </row>
    <row r="526" spans="1:2" ht="12.75">
      <c r="A526" s="1">
        <v>1.0242</v>
      </c>
      <c r="B526" s="1">
        <f t="shared" si="8"/>
        <v>37.419703414</v>
      </c>
    </row>
    <row r="527" spans="1:2" ht="12.75">
      <c r="A527" s="1">
        <v>1.0156</v>
      </c>
      <c r="B527" s="1">
        <f t="shared" si="8"/>
        <v>37.104370052</v>
      </c>
    </row>
    <row r="528" spans="1:2" ht="12.75">
      <c r="A528" s="1">
        <v>1.0083</v>
      </c>
      <c r="B528" s="1">
        <f t="shared" si="8"/>
        <v>36.836703361</v>
      </c>
    </row>
    <row r="529" spans="1:2" ht="12.75">
      <c r="A529" s="1">
        <v>0.99976</v>
      </c>
      <c r="B529" s="1">
        <f t="shared" si="8"/>
        <v>36.5235699992</v>
      </c>
    </row>
    <row r="530" spans="1:2" ht="12.75">
      <c r="A530" s="1">
        <v>0.98755</v>
      </c>
      <c r="B530" s="1">
        <f t="shared" si="8"/>
        <v>36.0758699585</v>
      </c>
    </row>
    <row r="531" spans="1:2" ht="12.75">
      <c r="A531" s="1">
        <v>0.98145</v>
      </c>
      <c r="B531" s="1">
        <f t="shared" si="8"/>
        <v>35.8522032715</v>
      </c>
    </row>
    <row r="532" spans="1:2" ht="12.75">
      <c r="A532" s="1">
        <v>0.97168</v>
      </c>
      <c r="B532" s="1">
        <f t="shared" si="8"/>
        <v>35.4939699056</v>
      </c>
    </row>
    <row r="533" spans="1:2" ht="12.75">
      <c r="A533" s="1">
        <v>0.96069</v>
      </c>
      <c r="B533" s="1">
        <f t="shared" si="8"/>
        <v>35.0910032023</v>
      </c>
    </row>
    <row r="534" spans="1:2" ht="12.75">
      <c r="A534" s="1">
        <v>0.95093</v>
      </c>
      <c r="B534" s="1">
        <f t="shared" si="8"/>
        <v>34.7331365031</v>
      </c>
    </row>
    <row r="535" spans="1:2" ht="12.75">
      <c r="A535" s="1">
        <v>0.9436</v>
      </c>
      <c r="B535" s="1">
        <f t="shared" si="8"/>
        <v>34.464369812</v>
      </c>
    </row>
    <row r="536" spans="1:2" ht="12.75">
      <c r="A536" s="1">
        <v>0.93506</v>
      </c>
      <c r="B536" s="1">
        <f t="shared" si="8"/>
        <v>34.1512364502</v>
      </c>
    </row>
    <row r="537" spans="1:2" ht="12.75">
      <c r="A537" s="1">
        <v>0.92529</v>
      </c>
      <c r="B537" s="1">
        <f t="shared" si="8"/>
        <v>33.7930030843</v>
      </c>
    </row>
    <row r="538" spans="1:2" ht="12.75">
      <c r="A538" s="1">
        <v>0.91553</v>
      </c>
      <c r="B538" s="1">
        <f t="shared" si="8"/>
        <v>33.4351363851</v>
      </c>
    </row>
    <row r="539" spans="1:2" ht="12.75">
      <c r="A539" s="1">
        <v>0.90698</v>
      </c>
      <c r="B539" s="1">
        <f t="shared" si="8"/>
        <v>33.1216363566</v>
      </c>
    </row>
    <row r="540" spans="1:2" ht="12.75">
      <c r="A540" s="1">
        <v>0.89966</v>
      </c>
      <c r="B540" s="1">
        <f t="shared" si="8"/>
        <v>32.8532363322</v>
      </c>
    </row>
    <row r="541" spans="1:2" ht="12.75">
      <c r="A541" s="1">
        <v>0.89355</v>
      </c>
      <c r="B541" s="1">
        <f t="shared" si="8"/>
        <v>32.6292029785</v>
      </c>
    </row>
    <row r="542" spans="1:2" ht="12.75">
      <c r="A542" s="1">
        <v>0.88501</v>
      </c>
      <c r="B542" s="1">
        <f t="shared" si="8"/>
        <v>32.3160696167</v>
      </c>
    </row>
    <row r="543" spans="1:2" ht="12.75">
      <c r="A543" s="1">
        <v>0.87524</v>
      </c>
      <c r="B543" s="1">
        <f t="shared" si="8"/>
        <v>31.957836250800003</v>
      </c>
    </row>
    <row r="544" spans="1:2" ht="12.75">
      <c r="A544" s="1">
        <v>0.86304</v>
      </c>
      <c r="B544" s="1">
        <f t="shared" si="8"/>
        <v>31.510502876800004</v>
      </c>
    </row>
    <row r="545" spans="1:2" ht="12.75">
      <c r="A545" s="1">
        <v>0.85449</v>
      </c>
      <c r="B545" s="1">
        <f t="shared" si="8"/>
        <v>31.197002848300002</v>
      </c>
    </row>
    <row r="546" spans="1:2" ht="12.75">
      <c r="A546" s="1">
        <v>0.84717</v>
      </c>
      <c r="B546" s="1">
        <f t="shared" si="8"/>
        <v>30.928602823900004</v>
      </c>
    </row>
    <row r="547" spans="1:2" ht="12.75">
      <c r="A547" s="1">
        <v>0.8374</v>
      </c>
      <c r="B547" s="1">
        <f t="shared" si="8"/>
        <v>30.570369458000005</v>
      </c>
    </row>
    <row r="548" spans="1:2" ht="12.75">
      <c r="A548" s="1">
        <v>0.82764</v>
      </c>
      <c r="B548" s="1">
        <f t="shared" si="8"/>
        <v>30.212502758800003</v>
      </c>
    </row>
    <row r="549" spans="1:2" ht="12.75">
      <c r="A549" s="1">
        <v>0.81543</v>
      </c>
      <c r="B549" s="1">
        <f t="shared" si="8"/>
        <v>29.764802718100004</v>
      </c>
    </row>
    <row r="550" spans="1:2" ht="12.75">
      <c r="A550" s="1">
        <v>0.80322</v>
      </c>
      <c r="B550" s="1">
        <f t="shared" si="8"/>
        <v>29.317102677400005</v>
      </c>
    </row>
    <row r="551" spans="1:2" ht="12.75">
      <c r="A551" s="1">
        <v>0.78735</v>
      </c>
      <c r="B551" s="1">
        <f t="shared" si="8"/>
        <v>28.7352026245</v>
      </c>
    </row>
    <row r="552" spans="1:2" ht="12.75">
      <c r="A552" s="1">
        <v>0.77271</v>
      </c>
      <c r="B552" s="1">
        <f t="shared" si="8"/>
        <v>28.198402575700005</v>
      </c>
    </row>
    <row r="553" spans="1:2" ht="12.75">
      <c r="A553" s="1">
        <v>0.75684</v>
      </c>
      <c r="B553" s="1">
        <f t="shared" si="8"/>
        <v>27.6165025228</v>
      </c>
    </row>
    <row r="554" spans="1:2" ht="12.75">
      <c r="A554" s="1">
        <v>0.74951</v>
      </c>
      <c r="B554" s="1">
        <f t="shared" si="8"/>
        <v>27.347735831700003</v>
      </c>
    </row>
    <row r="555" spans="1:2" ht="12.75">
      <c r="A555" s="1">
        <v>0.73242</v>
      </c>
      <c r="B555" s="1">
        <f t="shared" si="8"/>
        <v>26.721102441400003</v>
      </c>
    </row>
    <row r="556" spans="1:2" ht="12.75">
      <c r="A556" s="1">
        <v>0.72144</v>
      </c>
      <c r="B556" s="1">
        <f t="shared" si="8"/>
        <v>26.3185024048</v>
      </c>
    </row>
    <row r="557" spans="1:2" ht="12.75">
      <c r="A557" s="1">
        <v>0.70801</v>
      </c>
      <c r="B557" s="1">
        <f t="shared" si="8"/>
        <v>25.826069026700004</v>
      </c>
    </row>
    <row r="558" spans="1:2" ht="12.75">
      <c r="A558" s="1">
        <v>0.69702</v>
      </c>
      <c r="B558" s="1">
        <f t="shared" si="8"/>
        <v>25.423102323400002</v>
      </c>
    </row>
    <row r="559" spans="1:2" ht="12.75">
      <c r="A559" s="1">
        <v>0.6897</v>
      </c>
      <c r="B559" s="1">
        <f t="shared" si="8"/>
        <v>25.154702299</v>
      </c>
    </row>
    <row r="560" spans="1:2" ht="12.75">
      <c r="A560" s="1">
        <v>0.68115</v>
      </c>
      <c r="B560" s="1">
        <f t="shared" si="8"/>
        <v>24.841202270500006</v>
      </c>
    </row>
    <row r="561" spans="1:2" ht="12.75">
      <c r="A561" s="1">
        <v>0.67261</v>
      </c>
      <c r="B561" s="1">
        <f t="shared" si="8"/>
        <v>24.528068908700003</v>
      </c>
    </row>
    <row r="562" spans="1:2" ht="12.75">
      <c r="A562" s="1">
        <v>0.66162</v>
      </c>
      <c r="B562" s="1">
        <f t="shared" si="8"/>
        <v>24.1251022054</v>
      </c>
    </row>
    <row r="563" spans="1:2" ht="12.75">
      <c r="A563" s="1">
        <v>0.64941</v>
      </c>
      <c r="B563" s="1">
        <f t="shared" si="8"/>
        <v>23.677402164700005</v>
      </c>
    </row>
    <row r="564" spans="1:2" ht="12.75">
      <c r="A564" s="1">
        <v>0.64209</v>
      </c>
      <c r="B564" s="1">
        <f t="shared" si="8"/>
        <v>23.409002140300004</v>
      </c>
    </row>
    <row r="565" spans="1:2" ht="12.75">
      <c r="A565" s="1">
        <v>0.62866</v>
      </c>
      <c r="B565" s="1">
        <f t="shared" si="8"/>
        <v>22.9165687622</v>
      </c>
    </row>
    <row r="566" spans="1:2" ht="12.75">
      <c r="A566" s="1">
        <v>0.6189</v>
      </c>
      <c r="B566" s="1">
        <f t="shared" si="8"/>
        <v>22.558702063000002</v>
      </c>
    </row>
    <row r="567" spans="1:2" ht="12.75">
      <c r="A567" s="1">
        <v>0.60913</v>
      </c>
      <c r="B567" s="1">
        <f t="shared" si="8"/>
        <v>22.2004686971</v>
      </c>
    </row>
    <row r="568" spans="1:2" ht="12.75">
      <c r="A568" s="1">
        <v>0.60181</v>
      </c>
      <c r="B568" s="1">
        <f t="shared" si="8"/>
        <v>21.9320686727</v>
      </c>
    </row>
    <row r="569" spans="1:2" ht="12.75">
      <c r="A569" s="1">
        <v>0.59204</v>
      </c>
      <c r="B569" s="1">
        <f t="shared" si="8"/>
        <v>21.573835306800003</v>
      </c>
    </row>
    <row r="570" spans="1:2" ht="12.75">
      <c r="A570" s="1">
        <v>0.5835</v>
      </c>
      <c r="B570" s="1">
        <f t="shared" si="8"/>
        <v>21.260701945000005</v>
      </c>
    </row>
    <row r="571" spans="1:2" ht="12.75">
      <c r="A571" s="1">
        <v>0.57495</v>
      </c>
      <c r="B571" s="1">
        <f t="shared" si="8"/>
        <v>20.9472019165</v>
      </c>
    </row>
    <row r="572" spans="1:2" ht="12.75">
      <c r="A572" s="1">
        <v>0.56641</v>
      </c>
      <c r="B572" s="1">
        <f t="shared" si="8"/>
        <v>20.6340685547</v>
      </c>
    </row>
    <row r="573" spans="1:2" ht="12.75">
      <c r="A573" s="1">
        <v>0.55298</v>
      </c>
      <c r="B573" s="1">
        <f t="shared" si="8"/>
        <v>20.141635176600005</v>
      </c>
    </row>
    <row r="574" spans="1:2" ht="12.75">
      <c r="A574" s="1">
        <v>0.54688</v>
      </c>
      <c r="B574" s="1">
        <f t="shared" si="8"/>
        <v>19.917968489600003</v>
      </c>
    </row>
    <row r="575" spans="1:2" ht="12.75">
      <c r="A575" s="1">
        <v>0.53833</v>
      </c>
      <c r="B575" s="1">
        <f t="shared" si="8"/>
        <v>19.6044684611</v>
      </c>
    </row>
    <row r="576" spans="1:2" ht="12.75">
      <c r="A576" s="1">
        <v>0.53223</v>
      </c>
      <c r="B576" s="1">
        <f t="shared" si="8"/>
        <v>19.3808017741</v>
      </c>
    </row>
    <row r="577" spans="1:2" ht="12.75">
      <c r="A577" s="1">
        <v>0.5249</v>
      </c>
      <c r="B577" s="1">
        <f t="shared" si="8"/>
        <v>19.112035083000002</v>
      </c>
    </row>
    <row r="578" spans="1:2" ht="12.75">
      <c r="A578" s="1">
        <v>0.51392</v>
      </c>
      <c r="B578" s="1">
        <f t="shared" si="8"/>
        <v>18.709435046400003</v>
      </c>
    </row>
    <row r="579" spans="1:2" ht="12.75">
      <c r="A579" s="1">
        <v>0.50537</v>
      </c>
      <c r="B579" s="1">
        <f t="shared" si="8"/>
        <v>18.3959350179</v>
      </c>
    </row>
    <row r="580" spans="1:2" ht="12.75">
      <c r="A580" s="1">
        <v>0.50415</v>
      </c>
      <c r="B580" s="1">
        <f t="shared" si="8"/>
        <v>18.3512016805</v>
      </c>
    </row>
    <row r="581" spans="1:2" ht="12.75">
      <c r="A581" s="1">
        <v>0.49805</v>
      </c>
      <c r="B581" s="1">
        <f t="shared" si="8"/>
        <v>18.127534993500003</v>
      </c>
    </row>
    <row r="582" spans="1:2" ht="12.75">
      <c r="A582" s="1">
        <v>0.4895</v>
      </c>
      <c r="B582" s="1">
        <f t="shared" si="8"/>
        <v>17.814034965</v>
      </c>
    </row>
    <row r="583" spans="1:2" ht="12.75">
      <c r="A583" s="1">
        <v>0.4834</v>
      </c>
      <c r="B583" s="1">
        <f t="shared" si="8"/>
        <v>17.590368278000003</v>
      </c>
    </row>
    <row r="584" spans="1:2" ht="12.75">
      <c r="A584" s="1">
        <v>0.47852</v>
      </c>
      <c r="B584" s="1">
        <f t="shared" si="8"/>
        <v>17.411434928400002</v>
      </c>
    </row>
    <row r="585" spans="1:2" ht="12.75">
      <c r="A585" s="1">
        <v>0.46875</v>
      </c>
      <c r="B585" s="1">
        <f t="shared" si="8"/>
        <v>17.053201562500004</v>
      </c>
    </row>
    <row r="586" spans="1:2" ht="12.75">
      <c r="A586" s="1">
        <v>0.46265</v>
      </c>
      <c r="B586" s="1">
        <f t="shared" si="8"/>
        <v>16.829534875500002</v>
      </c>
    </row>
    <row r="587" spans="1:2" ht="12.75">
      <c r="A587" s="1">
        <v>0.45898</v>
      </c>
      <c r="B587" s="1">
        <f aca="true" t="shared" si="9" ref="B587:B650">(A587*36.66667)-0.1343</f>
        <v>16.6949681966</v>
      </c>
    </row>
    <row r="588" spans="1:2" ht="12.75">
      <c r="A588" s="1">
        <v>0.45898</v>
      </c>
      <c r="B588" s="1">
        <f t="shared" si="9"/>
        <v>16.6949681966</v>
      </c>
    </row>
    <row r="589" spans="1:2" ht="12.75">
      <c r="A589" s="1">
        <v>0.45044</v>
      </c>
      <c r="B589" s="1">
        <f t="shared" si="9"/>
        <v>16.381834834800003</v>
      </c>
    </row>
    <row r="590" spans="1:2" ht="12.75">
      <c r="A590" s="1">
        <v>0.43823</v>
      </c>
      <c r="B590" s="1">
        <f t="shared" si="9"/>
        <v>15.934134794100004</v>
      </c>
    </row>
    <row r="591" spans="1:2" ht="12.75">
      <c r="A591" s="1">
        <v>0.43091</v>
      </c>
      <c r="B591" s="1">
        <f t="shared" si="9"/>
        <v>15.665734769700002</v>
      </c>
    </row>
    <row r="592" spans="1:2" ht="12.75">
      <c r="A592" s="1">
        <v>0.43213</v>
      </c>
      <c r="B592" s="1">
        <f t="shared" si="9"/>
        <v>15.710468107100002</v>
      </c>
    </row>
    <row r="593" spans="1:2" ht="12.75">
      <c r="A593" s="1">
        <v>0.42969</v>
      </c>
      <c r="B593" s="1">
        <f t="shared" si="9"/>
        <v>15.621001432300002</v>
      </c>
    </row>
    <row r="594" spans="1:2" ht="12.75">
      <c r="A594" s="1">
        <v>0.42847</v>
      </c>
      <c r="B594" s="1">
        <f t="shared" si="9"/>
        <v>15.576268094900003</v>
      </c>
    </row>
    <row r="595" spans="1:2" ht="12.75">
      <c r="A595" s="1">
        <v>0.42725</v>
      </c>
      <c r="B595" s="1">
        <f t="shared" si="9"/>
        <v>15.531534757500003</v>
      </c>
    </row>
    <row r="596" spans="1:2" ht="12.75">
      <c r="A596" s="1">
        <v>0.4248</v>
      </c>
      <c r="B596" s="1">
        <f t="shared" si="9"/>
        <v>15.441701416000003</v>
      </c>
    </row>
    <row r="597" spans="1:2" ht="12.75">
      <c r="A597" s="1">
        <v>0.42725</v>
      </c>
      <c r="B597" s="1">
        <f t="shared" si="9"/>
        <v>15.531534757500003</v>
      </c>
    </row>
    <row r="598" spans="1:2" ht="12.75">
      <c r="A598" s="1">
        <v>0.42603</v>
      </c>
      <c r="B598" s="1">
        <f t="shared" si="9"/>
        <v>15.486801420100003</v>
      </c>
    </row>
    <row r="599" spans="1:2" ht="12.75">
      <c r="A599" s="1">
        <v>0.41504</v>
      </c>
      <c r="B599" s="1">
        <f t="shared" si="9"/>
        <v>15.083834716800002</v>
      </c>
    </row>
    <row r="600" spans="1:2" ht="12.75">
      <c r="A600" s="1">
        <v>0.38818</v>
      </c>
      <c r="B600" s="1">
        <f t="shared" si="9"/>
        <v>14.098967960600003</v>
      </c>
    </row>
    <row r="601" spans="1:2" ht="12.75">
      <c r="A601" s="1">
        <v>0.38086</v>
      </c>
      <c r="B601" s="1">
        <f t="shared" si="9"/>
        <v>13.830567936200001</v>
      </c>
    </row>
    <row r="602" spans="1:2" ht="12.75">
      <c r="A602" s="1">
        <v>0.37598</v>
      </c>
      <c r="B602" s="1">
        <f t="shared" si="9"/>
        <v>13.6516345866</v>
      </c>
    </row>
    <row r="603" spans="1:2" ht="12.75">
      <c r="A603" s="1">
        <v>0.37964</v>
      </c>
      <c r="B603" s="1">
        <f t="shared" si="9"/>
        <v>13.785834598800001</v>
      </c>
    </row>
    <row r="604" spans="1:2" ht="12.75">
      <c r="A604" s="1">
        <v>0.35156</v>
      </c>
      <c r="B604" s="1">
        <f t="shared" si="9"/>
        <v>12.7562345052</v>
      </c>
    </row>
    <row r="605" spans="1:2" ht="12.75">
      <c r="A605" s="1">
        <v>0.36499</v>
      </c>
      <c r="B605" s="1">
        <f t="shared" si="9"/>
        <v>13.248667883300001</v>
      </c>
    </row>
    <row r="606" spans="1:2" ht="12.75">
      <c r="A606" s="1">
        <v>0.38574</v>
      </c>
      <c r="B606" s="1">
        <f t="shared" si="9"/>
        <v>14.009501285800003</v>
      </c>
    </row>
    <row r="607" spans="1:2" ht="12.75">
      <c r="A607" s="1">
        <v>0.40527</v>
      </c>
      <c r="B607" s="1">
        <f t="shared" si="9"/>
        <v>14.725601350900002</v>
      </c>
    </row>
    <row r="608" spans="1:2" ht="12.75">
      <c r="A608" s="1">
        <v>0.40283</v>
      </c>
      <c r="B608" s="1">
        <f t="shared" si="9"/>
        <v>14.636134676100003</v>
      </c>
    </row>
    <row r="609" spans="1:2" ht="12.75">
      <c r="A609" s="1">
        <v>0.3833</v>
      </c>
      <c r="B609" s="1">
        <f t="shared" si="9"/>
        <v>13.920034611</v>
      </c>
    </row>
    <row r="610" spans="1:2" ht="12.75">
      <c r="A610" s="1">
        <v>0.34424</v>
      </c>
      <c r="B610" s="1">
        <f t="shared" si="9"/>
        <v>12.487834480800002</v>
      </c>
    </row>
    <row r="611" spans="1:2" ht="12.75">
      <c r="A611" s="1">
        <v>0.34058</v>
      </c>
      <c r="B611" s="1">
        <f t="shared" si="9"/>
        <v>12.353634468600001</v>
      </c>
    </row>
    <row r="612" spans="1:2" ht="12.75">
      <c r="A612" s="1">
        <v>0.34302</v>
      </c>
      <c r="B612" s="1">
        <f t="shared" si="9"/>
        <v>12.443101143400002</v>
      </c>
    </row>
    <row r="613" spans="1:2" ht="12.75">
      <c r="A613" s="1">
        <v>0.35034</v>
      </c>
      <c r="B613" s="1">
        <f t="shared" si="9"/>
        <v>12.711501167800002</v>
      </c>
    </row>
    <row r="614" spans="1:2" ht="12.75">
      <c r="A614" s="1">
        <v>0.34912</v>
      </c>
      <c r="B614" s="1">
        <f t="shared" si="9"/>
        <v>12.666767830400001</v>
      </c>
    </row>
    <row r="615" spans="1:2" ht="12.75">
      <c r="A615" s="1">
        <v>0.35034</v>
      </c>
      <c r="B615" s="1">
        <f t="shared" si="9"/>
        <v>12.711501167800002</v>
      </c>
    </row>
    <row r="616" spans="1:2" ht="12.75">
      <c r="A616" s="1">
        <v>0.3479</v>
      </c>
      <c r="B616" s="1">
        <f t="shared" si="9"/>
        <v>12.622034493000001</v>
      </c>
    </row>
    <row r="617" spans="1:2" ht="12.75">
      <c r="A617" s="1">
        <v>0.33203</v>
      </c>
      <c r="B617" s="1">
        <f t="shared" si="9"/>
        <v>12.040134440100001</v>
      </c>
    </row>
    <row r="618" spans="1:2" ht="12.75">
      <c r="A618" s="1">
        <v>0.31006</v>
      </c>
      <c r="B618" s="1">
        <f t="shared" si="9"/>
        <v>11.234567700200001</v>
      </c>
    </row>
    <row r="619" spans="1:2" ht="12.75">
      <c r="A619" s="1">
        <v>0.28198</v>
      </c>
      <c r="B619" s="1">
        <f t="shared" si="9"/>
        <v>10.204967606600002</v>
      </c>
    </row>
    <row r="620" spans="1:2" ht="12.75">
      <c r="A620" s="1">
        <v>0.26855</v>
      </c>
      <c r="B620" s="1">
        <f t="shared" si="9"/>
        <v>9.712534228500001</v>
      </c>
    </row>
    <row r="621" spans="1:2" ht="12.75">
      <c r="A621" s="1">
        <v>0.26245</v>
      </c>
      <c r="B621" s="1">
        <f t="shared" si="9"/>
        <v>9.488867541500001</v>
      </c>
    </row>
    <row r="622" spans="1:2" ht="12.75">
      <c r="A622" s="1">
        <v>0.28687</v>
      </c>
      <c r="B622" s="1">
        <f t="shared" si="9"/>
        <v>10.384267622900001</v>
      </c>
    </row>
    <row r="623" spans="1:2" ht="12.75">
      <c r="A623" s="1">
        <v>0.29175</v>
      </c>
      <c r="B623" s="1">
        <f t="shared" si="9"/>
        <v>10.563200972500002</v>
      </c>
    </row>
    <row r="624" spans="1:2" ht="12.75">
      <c r="A624" s="1">
        <v>0.2832</v>
      </c>
      <c r="B624" s="1">
        <f t="shared" si="9"/>
        <v>10.249700944000002</v>
      </c>
    </row>
    <row r="625" spans="1:2" ht="12.75">
      <c r="A625" s="1">
        <v>0.24048</v>
      </c>
      <c r="B625" s="1">
        <f t="shared" si="9"/>
        <v>8.683300801600002</v>
      </c>
    </row>
    <row r="626" spans="1:2" ht="12.75">
      <c r="A626" s="1">
        <v>0.2356</v>
      </c>
      <c r="B626" s="1">
        <f t="shared" si="9"/>
        <v>8.504367452000002</v>
      </c>
    </row>
    <row r="627" spans="1:2" ht="12.75">
      <c r="A627" s="1">
        <v>0.22949</v>
      </c>
      <c r="B627" s="1">
        <f t="shared" si="9"/>
        <v>8.280334098300001</v>
      </c>
    </row>
    <row r="628" spans="1:2" ht="12.75">
      <c r="A628" s="1">
        <v>0.22461</v>
      </c>
      <c r="B628" s="1">
        <f t="shared" si="9"/>
        <v>8.101400748700001</v>
      </c>
    </row>
    <row r="629" spans="1:2" ht="12.75">
      <c r="A629" s="1">
        <v>0.23682</v>
      </c>
      <c r="B629" s="1">
        <f t="shared" si="9"/>
        <v>8.5491007894</v>
      </c>
    </row>
    <row r="630" spans="1:2" ht="12.75">
      <c r="A630" s="1">
        <v>0.22949</v>
      </c>
      <c r="B630" s="1">
        <f t="shared" si="9"/>
        <v>8.280334098300001</v>
      </c>
    </row>
    <row r="631" spans="1:2" ht="12.75">
      <c r="A631" s="1">
        <v>0.22217</v>
      </c>
      <c r="B631" s="1">
        <f t="shared" si="9"/>
        <v>8.011934073900001</v>
      </c>
    </row>
    <row r="632" spans="1:2" ht="12.75">
      <c r="A632" s="1">
        <v>0.21362</v>
      </c>
      <c r="B632" s="1">
        <f t="shared" si="9"/>
        <v>7.698434045400001</v>
      </c>
    </row>
    <row r="633" spans="1:2" ht="12.75">
      <c r="A633" s="1">
        <v>0.21118</v>
      </c>
      <c r="B633" s="1">
        <f t="shared" si="9"/>
        <v>7.608967370600001</v>
      </c>
    </row>
    <row r="634" spans="1:2" ht="12.75">
      <c r="A634" s="1">
        <v>0.2063</v>
      </c>
      <c r="B634" s="1">
        <f t="shared" si="9"/>
        <v>7.430034021000002</v>
      </c>
    </row>
    <row r="635" spans="1:2" ht="12.75">
      <c r="A635" s="1">
        <v>0.20142</v>
      </c>
      <c r="B635" s="1">
        <f t="shared" si="9"/>
        <v>7.251100671400001</v>
      </c>
    </row>
    <row r="636" spans="1:2" ht="12.75">
      <c r="A636" s="1">
        <v>0.19653</v>
      </c>
      <c r="B636" s="1">
        <f t="shared" si="9"/>
        <v>7.071800655100001</v>
      </c>
    </row>
    <row r="637" spans="1:2" ht="12.75">
      <c r="A637" s="1">
        <v>0.19043</v>
      </c>
      <c r="B637" s="1">
        <f t="shared" si="9"/>
        <v>6.848133968100001</v>
      </c>
    </row>
    <row r="638" spans="1:2" ht="12.75">
      <c r="A638" s="1">
        <v>0.18433</v>
      </c>
      <c r="B638" s="1">
        <f t="shared" si="9"/>
        <v>6.624467281100001</v>
      </c>
    </row>
    <row r="639" spans="1:2" ht="12.75">
      <c r="A639" s="1">
        <v>0.17334</v>
      </c>
      <c r="B639" s="1">
        <f t="shared" si="9"/>
        <v>6.2215005778000005</v>
      </c>
    </row>
    <row r="640" spans="1:2" ht="12.75">
      <c r="A640" s="1">
        <v>0.16357</v>
      </c>
      <c r="B640" s="1">
        <f t="shared" si="9"/>
        <v>5.863267211900001</v>
      </c>
    </row>
    <row r="641" spans="1:2" ht="12.75">
      <c r="A641" s="1">
        <v>0.1416</v>
      </c>
      <c r="B641" s="1">
        <f t="shared" si="9"/>
        <v>5.057700472000001</v>
      </c>
    </row>
    <row r="642" spans="1:2" ht="12.75">
      <c r="A642" s="1">
        <v>0.12207</v>
      </c>
      <c r="B642" s="1">
        <f t="shared" si="9"/>
        <v>4.3416004069000005</v>
      </c>
    </row>
    <row r="643" spans="1:2" ht="12.75">
      <c r="A643" s="1">
        <v>0.11353</v>
      </c>
      <c r="B643" s="1">
        <f t="shared" si="9"/>
        <v>4.028467045100001</v>
      </c>
    </row>
    <row r="644" spans="1:2" ht="12.75">
      <c r="A644" s="1">
        <v>0.092773</v>
      </c>
      <c r="B644" s="1">
        <f t="shared" si="9"/>
        <v>3.26737697591</v>
      </c>
    </row>
    <row r="645" spans="1:4" ht="12.75">
      <c r="A645" s="1">
        <v>0.070801</v>
      </c>
      <c r="B645" s="1">
        <f t="shared" si="9"/>
        <v>2.4617369026700002</v>
      </c>
      <c r="D645" t="s">
        <v>163</v>
      </c>
    </row>
    <row r="646" spans="1:2" ht="12.75">
      <c r="A646" s="1">
        <v>0.042725</v>
      </c>
      <c r="B646" s="1">
        <f t="shared" si="9"/>
        <v>1.43228347575</v>
      </c>
    </row>
    <row r="647" spans="1:2" ht="12.75">
      <c r="A647" s="1">
        <v>0.01709</v>
      </c>
      <c r="B647" s="1">
        <f t="shared" si="9"/>
        <v>0.4923333903000001</v>
      </c>
    </row>
    <row r="648" spans="1:2" ht="12.75">
      <c r="A648" s="1">
        <v>-0.0012207</v>
      </c>
      <c r="B648" s="1">
        <f t="shared" si="9"/>
        <v>-0.179059004069</v>
      </c>
    </row>
    <row r="649" spans="1:2" ht="12.75">
      <c r="A649" s="1">
        <v>-0.0097656</v>
      </c>
      <c r="B649" s="1">
        <f t="shared" si="9"/>
        <v>-0.492372032552</v>
      </c>
    </row>
    <row r="650" spans="1:2" ht="12.75">
      <c r="A650" s="1">
        <v>-0.012207</v>
      </c>
      <c r="B650" s="1">
        <f t="shared" si="9"/>
        <v>-0.58189004069</v>
      </c>
    </row>
    <row r="651" spans="1:2" ht="12.75">
      <c r="A651" s="1">
        <v>-0.015869</v>
      </c>
      <c r="B651" s="1">
        <f aca="true" t="shared" si="10" ref="B651:B692">(A651*36.66667)-0.1343</f>
        <v>-0.7161633862300001</v>
      </c>
    </row>
    <row r="652" spans="1:2" ht="12.75">
      <c r="A652" s="1">
        <v>-0.013428</v>
      </c>
      <c r="B652" s="1">
        <f t="shared" si="10"/>
        <v>-0.62666004476</v>
      </c>
    </row>
    <row r="653" spans="1:2" ht="12.75">
      <c r="A653" s="1">
        <v>-0.013428</v>
      </c>
      <c r="B653" s="1">
        <f t="shared" si="10"/>
        <v>-0.62666004476</v>
      </c>
    </row>
    <row r="654" spans="1:2" ht="12.75">
      <c r="A654" s="1">
        <v>-0.013428</v>
      </c>
      <c r="B654" s="1">
        <f t="shared" si="10"/>
        <v>-0.62666004476</v>
      </c>
    </row>
    <row r="655" spans="1:2" ht="12.75">
      <c r="A655" s="1">
        <v>-0.013428</v>
      </c>
      <c r="B655" s="1">
        <f t="shared" si="10"/>
        <v>-0.62666004476</v>
      </c>
    </row>
    <row r="656" spans="1:2" ht="12.75">
      <c r="A656" s="1">
        <v>-0.015869</v>
      </c>
      <c r="B656" s="1">
        <f t="shared" si="10"/>
        <v>-0.7161633862300001</v>
      </c>
    </row>
    <row r="657" spans="1:2" ht="12.75">
      <c r="A657" s="1">
        <v>-0.014648</v>
      </c>
      <c r="B657" s="1">
        <f t="shared" si="10"/>
        <v>-0.67139338216</v>
      </c>
    </row>
    <row r="658" spans="1:2" ht="12.75">
      <c r="A658" s="1">
        <v>-0.015869</v>
      </c>
      <c r="B658" s="1">
        <f t="shared" si="10"/>
        <v>-0.7161633862300001</v>
      </c>
    </row>
    <row r="659" spans="1:2" ht="12.75">
      <c r="A659" s="1">
        <v>-0.015869</v>
      </c>
      <c r="B659" s="1">
        <f t="shared" si="10"/>
        <v>-0.7161633862300001</v>
      </c>
    </row>
    <row r="660" spans="1:2" ht="12.75">
      <c r="A660" s="1">
        <v>-0.013428</v>
      </c>
      <c r="B660" s="1">
        <f t="shared" si="10"/>
        <v>-0.62666004476</v>
      </c>
    </row>
    <row r="661" spans="1:2" ht="12.75">
      <c r="A661" s="1">
        <v>-0.013428</v>
      </c>
      <c r="B661" s="1">
        <f t="shared" si="10"/>
        <v>-0.62666004476</v>
      </c>
    </row>
    <row r="662" spans="1:2" ht="12.75">
      <c r="A662" s="1">
        <v>-0.015869</v>
      </c>
      <c r="B662" s="1">
        <f t="shared" si="10"/>
        <v>-0.7161633862300001</v>
      </c>
    </row>
    <row r="663" spans="1:2" ht="12.75">
      <c r="A663" s="1">
        <v>-0.014648</v>
      </c>
      <c r="B663" s="1">
        <f t="shared" si="10"/>
        <v>-0.67139338216</v>
      </c>
    </row>
    <row r="664" spans="1:2" ht="12.75">
      <c r="A664" s="1">
        <v>-0.014648</v>
      </c>
      <c r="B664" s="1">
        <f t="shared" si="10"/>
        <v>-0.67139338216</v>
      </c>
    </row>
    <row r="665" spans="1:2" ht="12.75">
      <c r="A665" s="1">
        <v>-0.013428</v>
      </c>
      <c r="B665" s="1">
        <f t="shared" si="10"/>
        <v>-0.62666004476</v>
      </c>
    </row>
    <row r="666" spans="1:2" ht="12.75">
      <c r="A666" s="1">
        <v>-0.013428</v>
      </c>
      <c r="B666" s="1">
        <f t="shared" si="10"/>
        <v>-0.62666004476</v>
      </c>
    </row>
    <row r="667" spans="1:2" ht="12.75">
      <c r="A667" s="1">
        <v>-0.012207</v>
      </c>
      <c r="B667" s="1">
        <f t="shared" si="10"/>
        <v>-0.58189004069</v>
      </c>
    </row>
    <row r="668" spans="1:2" ht="12.75">
      <c r="A668" s="1">
        <v>-0.014648</v>
      </c>
      <c r="B668" s="1">
        <f t="shared" si="10"/>
        <v>-0.67139338216</v>
      </c>
    </row>
    <row r="669" spans="1:2" ht="12.75">
      <c r="A669" s="1">
        <v>-0.01709</v>
      </c>
      <c r="B669" s="1">
        <f t="shared" si="10"/>
        <v>-0.7609333903000001</v>
      </c>
    </row>
    <row r="670" spans="1:2" ht="12.75">
      <c r="A670" s="1">
        <v>-0.015869</v>
      </c>
      <c r="B670" s="1">
        <f t="shared" si="10"/>
        <v>-0.7161633862300001</v>
      </c>
    </row>
    <row r="671" spans="1:2" ht="12.75">
      <c r="A671" s="1">
        <v>-0.014648</v>
      </c>
      <c r="B671" s="1">
        <f t="shared" si="10"/>
        <v>-0.67139338216</v>
      </c>
    </row>
    <row r="672" spans="1:2" ht="12.75">
      <c r="A672" s="1">
        <v>-0.014648</v>
      </c>
      <c r="B672" s="1">
        <f t="shared" si="10"/>
        <v>-0.67139338216</v>
      </c>
    </row>
    <row r="673" spans="1:2" ht="12.75">
      <c r="A673" s="1">
        <v>-0.013428</v>
      </c>
      <c r="B673" s="1">
        <f t="shared" si="10"/>
        <v>-0.62666004476</v>
      </c>
    </row>
    <row r="674" spans="1:2" ht="12.75">
      <c r="A674" s="1">
        <v>-0.012207</v>
      </c>
      <c r="B674" s="1">
        <f t="shared" si="10"/>
        <v>-0.58189004069</v>
      </c>
    </row>
    <row r="675" spans="1:2" ht="12.75">
      <c r="A675" s="1">
        <v>-0.013428</v>
      </c>
      <c r="B675" s="1">
        <f t="shared" si="10"/>
        <v>-0.62666004476</v>
      </c>
    </row>
    <row r="676" spans="1:2" ht="12.75">
      <c r="A676" s="1">
        <v>-0.014648</v>
      </c>
      <c r="B676" s="1">
        <f t="shared" si="10"/>
        <v>-0.67139338216</v>
      </c>
    </row>
    <row r="677" spans="1:2" ht="12.75">
      <c r="A677" s="1">
        <v>-0.014648</v>
      </c>
      <c r="B677" s="1">
        <f t="shared" si="10"/>
        <v>-0.67139338216</v>
      </c>
    </row>
    <row r="678" spans="1:2" ht="12.75">
      <c r="A678" s="1">
        <v>-0.014648</v>
      </c>
      <c r="B678" s="1">
        <f t="shared" si="10"/>
        <v>-0.67139338216</v>
      </c>
    </row>
    <row r="679" spans="1:2" ht="12.75">
      <c r="A679" s="1">
        <v>-0.015869</v>
      </c>
      <c r="B679" s="1">
        <f t="shared" si="10"/>
        <v>-0.7161633862300001</v>
      </c>
    </row>
    <row r="680" spans="1:2" ht="12.75">
      <c r="A680" s="1">
        <v>-0.014648</v>
      </c>
      <c r="B680" s="1">
        <f t="shared" si="10"/>
        <v>-0.67139338216</v>
      </c>
    </row>
    <row r="681" spans="1:2" ht="12.75">
      <c r="A681" s="1">
        <v>-0.014648</v>
      </c>
      <c r="B681" s="1">
        <f t="shared" si="10"/>
        <v>-0.67139338216</v>
      </c>
    </row>
    <row r="682" spans="1:2" ht="12.75">
      <c r="A682" s="1">
        <v>-0.012207</v>
      </c>
      <c r="B682" s="1">
        <f t="shared" si="10"/>
        <v>-0.58189004069</v>
      </c>
    </row>
    <row r="683" spans="1:2" ht="12.75">
      <c r="A683" s="1">
        <v>-0.015869</v>
      </c>
      <c r="B683" s="1">
        <f t="shared" si="10"/>
        <v>-0.7161633862300001</v>
      </c>
    </row>
    <row r="684" spans="1:2" ht="12.75">
      <c r="A684" s="1">
        <v>-0.014648</v>
      </c>
      <c r="B684" s="1">
        <f t="shared" si="10"/>
        <v>-0.67139338216</v>
      </c>
    </row>
    <row r="685" spans="1:2" ht="12.75">
      <c r="A685" s="1">
        <v>-0.014648</v>
      </c>
      <c r="B685" s="1">
        <f t="shared" si="10"/>
        <v>-0.67139338216</v>
      </c>
    </row>
    <row r="686" spans="1:2" ht="12.75">
      <c r="A686" s="1">
        <v>-0.013428</v>
      </c>
      <c r="B686" s="1">
        <f t="shared" si="10"/>
        <v>-0.62666004476</v>
      </c>
    </row>
    <row r="687" spans="1:2" ht="12.75">
      <c r="A687" s="1">
        <v>-0.013428</v>
      </c>
      <c r="B687" s="1">
        <f t="shared" si="10"/>
        <v>-0.62666004476</v>
      </c>
    </row>
    <row r="688" spans="1:2" ht="12.75">
      <c r="A688" s="1">
        <v>-0.014648</v>
      </c>
      <c r="B688" s="1">
        <f t="shared" si="10"/>
        <v>-0.67139338216</v>
      </c>
    </row>
    <row r="689" spans="1:2" ht="12.75">
      <c r="A689" s="1">
        <v>-0.014648</v>
      </c>
      <c r="B689" s="1">
        <f t="shared" si="10"/>
        <v>-0.67139338216</v>
      </c>
    </row>
    <row r="690" spans="1:2" ht="12.75">
      <c r="A690" s="1">
        <v>-0.014648</v>
      </c>
      <c r="B690" s="1">
        <f t="shared" si="10"/>
        <v>-0.67139338216</v>
      </c>
    </row>
    <row r="691" spans="1:2" ht="12.75">
      <c r="A691" s="1">
        <v>-0.014648</v>
      </c>
      <c r="B691" s="1">
        <f t="shared" si="10"/>
        <v>-0.67139338216</v>
      </c>
    </row>
    <row r="692" spans="1:2" ht="12.75">
      <c r="A692" s="1">
        <v>-0.012207</v>
      </c>
      <c r="B692" s="1">
        <f t="shared" si="10"/>
        <v>-0.58189004069</v>
      </c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149</v>
      </c>
      <c r="B1" s="10" t="s">
        <v>146</v>
      </c>
      <c r="D1" t="s">
        <v>124</v>
      </c>
    </row>
    <row r="2" ht="12.75">
      <c r="D2" t="s">
        <v>140</v>
      </c>
    </row>
    <row r="3" spans="1:4" ht="12.75">
      <c r="A3" s="6" t="s">
        <v>129</v>
      </c>
      <c r="B3" s="11">
        <v>1</v>
      </c>
      <c r="D3" t="s">
        <v>150</v>
      </c>
    </row>
    <row r="4" spans="1:4" ht="12.75">
      <c r="A4" s="6" t="s">
        <v>130</v>
      </c>
      <c r="B4" s="12">
        <v>1.183</v>
      </c>
      <c r="D4" t="s">
        <v>125</v>
      </c>
    </row>
    <row r="5" spans="1:8" ht="12.75">
      <c r="A5" s="6" t="s">
        <v>131</v>
      </c>
      <c r="B5" s="12">
        <v>0.44</v>
      </c>
      <c r="H5" t="s">
        <v>134</v>
      </c>
    </row>
    <row r="6" spans="1:4" ht="12.75">
      <c r="A6" s="6" t="s">
        <v>132</v>
      </c>
      <c r="B6" s="12">
        <v>3.817</v>
      </c>
      <c r="D6" s="13" t="s">
        <v>141</v>
      </c>
    </row>
    <row r="7" spans="1:14" ht="12.75">
      <c r="A7" s="6" t="s">
        <v>133</v>
      </c>
      <c r="B7" s="11">
        <v>0.304</v>
      </c>
      <c r="L7" t="s">
        <v>121</v>
      </c>
      <c r="M7" t="s">
        <v>122</v>
      </c>
      <c r="N7" t="s">
        <v>127</v>
      </c>
    </row>
    <row r="8" spans="5:17" ht="12.75">
      <c r="E8" t="s">
        <v>119</v>
      </c>
      <c r="F8" t="s">
        <v>113</v>
      </c>
      <c r="G8" t="s">
        <v>98</v>
      </c>
      <c r="H8" t="s">
        <v>106</v>
      </c>
      <c r="I8" t="s">
        <v>104</v>
      </c>
      <c r="J8" t="s">
        <v>107</v>
      </c>
      <c r="K8" t="s">
        <v>109</v>
      </c>
      <c r="L8" t="s">
        <v>107</v>
      </c>
      <c r="M8" t="s">
        <v>110</v>
      </c>
      <c r="N8" t="s">
        <v>111</v>
      </c>
      <c r="O8" t="s">
        <v>114</v>
      </c>
      <c r="P8" t="s">
        <v>117</v>
      </c>
      <c r="Q8" t="s">
        <v>21</v>
      </c>
    </row>
    <row r="9" spans="4:16" ht="12.75">
      <c r="D9" s="14" t="s">
        <v>103</v>
      </c>
      <c r="E9" t="s">
        <v>123</v>
      </c>
      <c r="G9" t="s">
        <v>6</v>
      </c>
      <c r="I9" t="s">
        <v>112</v>
      </c>
      <c r="J9" t="s">
        <v>120</v>
      </c>
      <c r="K9" t="s">
        <v>105</v>
      </c>
      <c r="L9" t="s">
        <v>108</v>
      </c>
      <c r="M9" t="s">
        <v>126</v>
      </c>
      <c r="N9" t="s">
        <v>105</v>
      </c>
      <c r="O9" t="s">
        <v>115</v>
      </c>
      <c r="P9" t="s">
        <v>118</v>
      </c>
    </row>
    <row r="10" spans="1:17" ht="12.75">
      <c r="A10" t="s">
        <v>135</v>
      </c>
      <c r="B10" s="15">
        <f>(($B$4-$B$5))/29</f>
        <v>0.02562068965517242</v>
      </c>
      <c r="C10" s="16" t="s">
        <v>137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99</v>
      </c>
      <c r="B11" s="1">
        <f>$O$10</f>
        <v>21.35634422637726</v>
      </c>
      <c r="C11" s="16" t="s">
        <v>138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102</v>
      </c>
      <c r="B12" s="1">
        <f>((B7/2)^2)*PI()</f>
        <v>0.07258335666853857</v>
      </c>
      <c r="C12" s="13" t="s">
        <v>139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144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145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100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101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136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128</v>
      </c>
      <c r="B19" s="1">
        <f>((B4*3)+B5)/2</f>
        <v>1.9945000000000002</v>
      </c>
      <c r="C19" s="16" t="s">
        <v>143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116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68</v>
      </c>
    </row>
    <row r="41" ht="12.75">
      <c r="A41" s="8" t="s">
        <v>142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B4" sqref="B4"/>
    </sheetView>
  </sheetViews>
  <sheetFormatPr defaultColWidth="9.140625" defaultRowHeight="12.75"/>
  <cols>
    <col min="1" max="1" width="26.7109375" style="0" customWidth="1"/>
  </cols>
  <sheetData>
    <row r="1" spans="1:4" ht="12.75">
      <c r="A1" s="9" t="s">
        <v>164</v>
      </c>
      <c r="B1" s="10" t="s">
        <v>146</v>
      </c>
      <c r="D1" t="s">
        <v>124</v>
      </c>
    </row>
    <row r="2" ht="12.75">
      <c r="D2" t="s">
        <v>140</v>
      </c>
    </row>
    <row r="3" spans="1:4" ht="12.75">
      <c r="A3" s="6" t="s">
        <v>129</v>
      </c>
      <c r="B3" s="11">
        <v>5</v>
      </c>
      <c r="D3" t="s">
        <v>165</v>
      </c>
    </row>
    <row r="4" spans="1:4" ht="12.75">
      <c r="A4" s="6" t="s">
        <v>130</v>
      </c>
      <c r="B4" s="12">
        <v>1.25</v>
      </c>
      <c r="D4" t="s">
        <v>125</v>
      </c>
    </row>
    <row r="5" spans="1:8" ht="12.75">
      <c r="A5" s="6" t="s">
        <v>131</v>
      </c>
      <c r="B5" s="12">
        <v>0.4375</v>
      </c>
      <c r="H5" t="s">
        <v>134</v>
      </c>
    </row>
    <row r="6" spans="1:4" ht="12.75">
      <c r="A6" s="6" t="s">
        <v>132</v>
      </c>
      <c r="B6" s="12">
        <v>2.25</v>
      </c>
      <c r="D6" s="13" t="s">
        <v>141</v>
      </c>
    </row>
    <row r="7" spans="1:14" ht="12.75">
      <c r="A7" s="6" t="s">
        <v>133</v>
      </c>
      <c r="B7" s="11">
        <v>0.375</v>
      </c>
      <c r="L7" t="s">
        <v>121</v>
      </c>
      <c r="M7" t="s">
        <v>122</v>
      </c>
      <c r="N7" t="s">
        <v>127</v>
      </c>
    </row>
    <row r="8" spans="5:17" ht="12.75">
      <c r="E8" t="s">
        <v>119</v>
      </c>
      <c r="F8" t="s">
        <v>113</v>
      </c>
      <c r="G8" t="s">
        <v>98</v>
      </c>
      <c r="H8" t="s">
        <v>106</v>
      </c>
      <c r="I8" t="s">
        <v>104</v>
      </c>
      <c r="J8" t="s">
        <v>107</v>
      </c>
      <c r="K8" t="s">
        <v>109</v>
      </c>
      <c r="L8" t="s">
        <v>107</v>
      </c>
      <c r="M8" t="s">
        <v>110</v>
      </c>
      <c r="N8" t="s">
        <v>111</v>
      </c>
      <c r="O8" t="s">
        <v>114</v>
      </c>
      <c r="P8" t="s">
        <v>117</v>
      </c>
      <c r="Q8" t="s">
        <v>21</v>
      </c>
    </row>
    <row r="9" spans="4:16" ht="12.75">
      <c r="D9" s="14" t="s">
        <v>103</v>
      </c>
      <c r="E9" t="s">
        <v>123</v>
      </c>
      <c r="G9" t="s">
        <v>6</v>
      </c>
      <c r="I9" t="s">
        <v>112</v>
      </c>
      <c r="J9" t="s">
        <v>120</v>
      </c>
      <c r="K9" t="s">
        <v>105</v>
      </c>
      <c r="L9" t="s">
        <v>108</v>
      </c>
      <c r="M9" t="s">
        <v>126</v>
      </c>
      <c r="N9" t="s">
        <v>105</v>
      </c>
      <c r="O9" t="s">
        <v>115</v>
      </c>
      <c r="P9" t="s">
        <v>118</v>
      </c>
    </row>
    <row r="10" spans="1:17" ht="12.75">
      <c r="A10" t="s">
        <v>135</v>
      </c>
      <c r="B10" s="15">
        <f>(($B$4-$B$5))/29</f>
        <v>0.028017241379310345</v>
      </c>
      <c r="C10" s="16" t="s">
        <v>137</v>
      </c>
      <c r="D10" s="14">
        <v>0</v>
      </c>
      <c r="E10" s="1">
        <f>D10*$B$10</f>
        <v>0</v>
      </c>
      <c r="F10">
        <f>B4</f>
        <v>1.25</v>
      </c>
      <c r="G10" s="1">
        <f>$B6-E10</f>
        <v>2.25</v>
      </c>
      <c r="H10" s="3">
        <f>$B5+E10</f>
        <v>0.4375</v>
      </c>
      <c r="I10" s="2">
        <f>(F10*(PI())*G10)</f>
        <v>8.835729338221293</v>
      </c>
      <c r="J10" s="2">
        <f>((F10/2)^2)*PI()</f>
        <v>1.227184630308513</v>
      </c>
      <c r="K10" s="2">
        <f>((H10/2)^2)*PI()</f>
        <v>0.15033011721279282</v>
      </c>
      <c r="L10" s="2">
        <f>J10-K10</f>
        <v>1.0768545130957201</v>
      </c>
      <c r="M10" s="2">
        <f>(H10*PI())*G10</f>
        <v>3.0925052683774528</v>
      </c>
      <c r="N10" s="2">
        <f>(L10*2)+M10</f>
        <v>5.246214294568893</v>
      </c>
      <c r="O10" s="2">
        <f>N10*B3</f>
        <v>26.231071472844466</v>
      </c>
      <c r="P10" s="17">
        <f>(F10-H10)/2</f>
        <v>0.40625</v>
      </c>
      <c r="Q10" s="2">
        <f>O10/B12</f>
        <v>237.50000000000003</v>
      </c>
    </row>
    <row r="11" spans="1:17" ht="12.75">
      <c r="A11" t="s">
        <v>99</v>
      </c>
      <c r="B11" s="1">
        <f>$O$10</f>
        <v>26.231071472844466</v>
      </c>
      <c r="C11" s="16" t="s">
        <v>138</v>
      </c>
      <c r="D11" s="14">
        <v>1</v>
      </c>
      <c r="E11" s="1">
        <f>D11*B10</f>
        <v>0.028017241379310345</v>
      </c>
      <c r="F11">
        <f>B4</f>
        <v>1.25</v>
      </c>
      <c r="G11" s="1">
        <f>$B6-E11</f>
        <v>2.2219827586206895</v>
      </c>
      <c r="H11" s="3">
        <f>$B5+E11</f>
        <v>0.46551724137931033</v>
      </c>
      <c r="I11" s="2">
        <f aca="true" t="shared" si="0" ref="I11:I38">(F11*(PI())*G11)</f>
        <v>8.725705888607425</v>
      </c>
      <c r="J11" s="2">
        <f aca="true" t="shared" si="1" ref="J11:J38">((F11/2)^2)*PI()</f>
        <v>1.227184630308513</v>
      </c>
      <c r="K11" s="2">
        <f aca="true" t="shared" si="2" ref="K11:K38">((H11/2)^2)*PI()</f>
        <v>0.17020073160426272</v>
      </c>
      <c r="L11" s="2">
        <f aca="true" t="shared" si="3" ref="L11:L38">J11-K11</f>
        <v>1.0569838987042504</v>
      </c>
      <c r="M11" s="2">
        <f aca="true" t="shared" si="4" ref="M11:M38">(H11*PI())*G11</f>
        <v>3.249573227481386</v>
      </c>
      <c r="N11" s="2">
        <f aca="true" t="shared" si="5" ref="N11:N38">(L11*2)+M11</f>
        <v>5.363541024889887</v>
      </c>
      <c r="O11" s="2">
        <f>N11*B3</f>
        <v>26.817705124449436</v>
      </c>
      <c r="P11" s="17">
        <f aca="true" t="shared" si="6" ref="P11:P39">(F11-H11)/2</f>
        <v>0.39224137931034486</v>
      </c>
      <c r="Q11" s="2">
        <f>O11/B12</f>
        <v>242.81146782930375</v>
      </c>
    </row>
    <row r="12" spans="1:17" ht="12.75">
      <c r="A12" t="s">
        <v>102</v>
      </c>
      <c r="B12" s="1">
        <f>((B7/2)^2)*PI()</f>
        <v>0.11044661672776616</v>
      </c>
      <c r="C12" s="13" t="s">
        <v>139</v>
      </c>
      <c r="D12" s="14">
        <v>2</v>
      </c>
      <c r="E12" s="1">
        <f>D12*B10</f>
        <v>0.05603448275862069</v>
      </c>
      <c r="F12">
        <f>B4</f>
        <v>1.25</v>
      </c>
      <c r="G12" s="1">
        <f>$B6-E12</f>
        <v>2.1939655172413794</v>
      </c>
      <c r="H12" s="3">
        <f>$B5+E12</f>
        <v>0.49353448275862066</v>
      </c>
      <c r="I12" s="2">
        <f t="shared" si="0"/>
        <v>8.615682438993561</v>
      </c>
      <c r="J12" s="2">
        <f t="shared" si="1"/>
        <v>1.227184630308513</v>
      </c>
      <c r="K12" s="2">
        <f t="shared" si="2"/>
        <v>0.19130436741381904</v>
      </c>
      <c r="L12" s="2">
        <f t="shared" si="3"/>
        <v>1.035880262894694</v>
      </c>
      <c r="M12" s="2">
        <f t="shared" si="4"/>
        <v>3.4017091009129743</v>
      </c>
      <c r="N12" s="2">
        <f t="shared" si="5"/>
        <v>5.473469626702363</v>
      </c>
      <c r="O12" s="2">
        <f>N12*B3</f>
        <v>27.36734813351181</v>
      </c>
      <c r="P12" s="17">
        <f t="shared" si="6"/>
        <v>0.37823275862068967</v>
      </c>
      <c r="Q12" s="2">
        <f>O12/B12</f>
        <v>247.7880169110847</v>
      </c>
    </row>
    <row r="13" spans="1:17" ht="12.75">
      <c r="A13" t="s">
        <v>144</v>
      </c>
      <c r="B13" s="1">
        <f>((B5/2)^2)*PI()</f>
        <v>0.15033011721279282</v>
      </c>
      <c r="D13" s="14">
        <v>3</v>
      </c>
      <c r="E13" s="1">
        <f>D13*B10</f>
        <v>0.08405172413793104</v>
      </c>
      <c r="F13">
        <f>B4</f>
        <v>1.25</v>
      </c>
      <c r="G13" s="1">
        <f>$B6-E13</f>
        <v>2.165948275862069</v>
      </c>
      <c r="H13" s="3">
        <f>$B5+E13</f>
        <v>0.521551724137931</v>
      </c>
      <c r="I13" s="2">
        <f t="shared" si="0"/>
        <v>8.505658989379693</v>
      </c>
      <c r="J13" s="2">
        <f t="shared" si="1"/>
        <v>1.227184630308513</v>
      </c>
      <c r="K13" s="2">
        <f t="shared" si="2"/>
        <v>0.2136410246414618</v>
      </c>
      <c r="L13" s="2">
        <f t="shared" si="3"/>
        <v>1.0135436056670513</v>
      </c>
      <c r="M13" s="2">
        <f t="shared" si="4"/>
        <v>3.5489128886722168</v>
      </c>
      <c r="N13" s="2">
        <f t="shared" si="5"/>
        <v>5.576000100006319</v>
      </c>
      <c r="O13" s="2">
        <f>N13*B3</f>
        <v>27.880000500031596</v>
      </c>
      <c r="P13" s="17">
        <f t="shared" si="6"/>
        <v>0.3642241379310345</v>
      </c>
      <c r="Q13" s="2">
        <f>O13/B12</f>
        <v>252.42964724534286</v>
      </c>
    </row>
    <row r="14" spans="1:17" ht="12.75">
      <c r="A14" t="s">
        <v>145</v>
      </c>
      <c r="B14">
        <f>B13/B12</f>
        <v>1.361111111111111</v>
      </c>
      <c r="D14" s="14">
        <v>4</v>
      </c>
      <c r="E14" s="1">
        <f>D14*B10</f>
        <v>0.11206896551724138</v>
      </c>
      <c r="F14">
        <f>B4</f>
        <v>1.25</v>
      </c>
      <c r="G14" s="1">
        <f>$B6-E14</f>
        <v>2.1379310344827585</v>
      </c>
      <c r="H14" s="3">
        <f>$B5+E14</f>
        <v>0.5495689655172413</v>
      </c>
      <c r="I14" s="2">
        <f t="shared" si="0"/>
        <v>8.395635539765825</v>
      </c>
      <c r="J14" s="2">
        <f t="shared" si="1"/>
        <v>1.227184630308513</v>
      </c>
      <c r="K14" s="2">
        <f t="shared" si="2"/>
        <v>0.23721070328719096</v>
      </c>
      <c r="L14" s="2">
        <f t="shared" si="3"/>
        <v>0.989973927021322</v>
      </c>
      <c r="M14" s="2">
        <f t="shared" si="4"/>
        <v>3.6911845907591125</v>
      </c>
      <c r="N14" s="2">
        <f t="shared" si="5"/>
        <v>5.671132444801756</v>
      </c>
      <c r="O14" s="2">
        <f>N14*B3</f>
        <v>28.355662224008782</v>
      </c>
      <c r="P14" s="17">
        <f t="shared" si="6"/>
        <v>0.35021551724137934</v>
      </c>
      <c r="Q14" s="2">
        <f>O14/B12</f>
        <v>256.73635883207817</v>
      </c>
    </row>
    <row r="15" spans="1:17" ht="12.75">
      <c r="A15" t="s">
        <v>100</v>
      </c>
      <c r="B15" s="14">
        <f>$Q$10</f>
        <v>237.50000000000003</v>
      </c>
      <c r="D15" s="14">
        <v>5</v>
      </c>
      <c r="E15" s="1">
        <f>D15*B10</f>
        <v>0.1400862068965517</v>
      </c>
      <c r="F15">
        <f>B4</f>
        <v>1.25</v>
      </c>
      <c r="G15" s="1">
        <f>$B6-E15</f>
        <v>2.1099137931034484</v>
      </c>
      <c r="H15" s="3">
        <f>$B5+E15</f>
        <v>0.5775862068965517</v>
      </c>
      <c r="I15" s="2">
        <f t="shared" si="0"/>
        <v>8.285612090151961</v>
      </c>
      <c r="J15" s="2">
        <f t="shared" si="1"/>
        <v>1.227184630308513</v>
      </c>
      <c r="K15" s="2">
        <f t="shared" si="2"/>
        <v>0.26201340335100665</v>
      </c>
      <c r="L15" s="2">
        <f t="shared" si="3"/>
        <v>0.9651712269575063</v>
      </c>
      <c r="M15" s="2">
        <f t="shared" si="4"/>
        <v>3.8285242071736643</v>
      </c>
      <c r="N15" s="2">
        <f t="shared" si="5"/>
        <v>5.7588666610886765</v>
      </c>
      <c r="O15" s="2">
        <f>N15*B3</f>
        <v>28.79433330544338</v>
      </c>
      <c r="P15" s="17">
        <f t="shared" si="6"/>
        <v>0.33620689655172414</v>
      </c>
      <c r="Q15" s="2">
        <f>O15/B12</f>
        <v>260.70815167129075</v>
      </c>
    </row>
    <row r="16" spans="1:17" ht="12.75">
      <c r="A16" t="s">
        <v>101</v>
      </c>
      <c r="B16" s="14">
        <f>MAX(Q11:Q39)</f>
        <v>282.29323556612496</v>
      </c>
      <c r="D16" s="14">
        <v>6</v>
      </c>
      <c r="E16" s="1">
        <f>D16*B10</f>
        <v>0.16810344827586207</v>
      </c>
      <c r="F16">
        <f>B4</f>
        <v>1.25</v>
      </c>
      <c r="G16" s="1">
        <f>$B6-E16</f>
        <v>2.081896551724138</v>
      </c>
      <c r="H16" s="3">
        <f>$B5+E16</f>
        <v>0.6056034482758621</v>
      </c>
      <c r="I16" s="2">
        <f t="shared" si="0"/>
        <v>8.175588640538093</v>
      </c>
      <c r="J16" s="2">
        <f t="shared" si="1"/>
        <v>1.227184630308513</v>
      </c>
      <c r="K16" s="2">
        <f t="shared" si="2"/>
        <v>0.28804912483290873</v>
      </c>
      <c r="L16" s="2">
        <f t="shared" si="3"/>
        <v>0.9391355054756043</v>
      </c>
      <c r="M16" s="2">
        <f t="shared" si="4"/>
        <v>3.9609317379158697</v>
      </c>
      <c r="N16" s="2">
        <f t="shared" si="5"/>
        <v>5.839202748867079</v>
      </c>
      <c r="O16" s="2">
        <f>N16*B3</f>
        <v>29.196013744335396</v>
      </c>
      <c r="P16" s="17">
        <f t="shared" si="6"/>
        <v>0.32219827586206895</v>
      </c>
      <c r="Q16" s="2">
        <f>O16/B12</f>
        <v>264.34502576298064</v>
      </c>
    </row>
    <row r="17" spans="1:17" ht="12.75">
      <c r="A17" t="s">
        <v>136</v>
      </c>
      <c r="B17" s="14">
        <f>$Q$39</f>
        <v>255.55555555555557</v>
      </c>
      <c r="D17" s="14">
        <v>7</v>
      </c>
      <c r="E17" s="1">
        <f>D17*B10</f>
        <v>0.19612068965517243</v>
      </c>
      <c r="F17">
        <f>B4</f>
        <v>1.25</v>
      </c>
      <c r="G17" s="1">
        <f>$B6-E17</f>
        <v>2.0538793103448274</v>
      </c>
      <c r="H17" s="3">
        <f>$B5+E17</f>
        <v>0.6336206896551724</v>
      </c>
      <c r="I17" s="2">
        <f t="shared" si="0"/>
        <v>8.065565190924225</v>
      </c>
      <c r="J17" s="2">
        <f t="shared" si="1"/>
        <v>1.227184630308513</v>
      </c>
      <c r="K17" s="2">
        <f t="shared" si="2"/>
        <v>0.31531786773289716</v>
      </c>
      <c r="L17" s="2">
        <f t="shared" si="3"/>
        <v>0.9118667625756158</v>
      </c>
      <c r="M17" s="2">
        <f t="shared" si="4"/>
        <v>4.088407182985728</v>
      </c>
      <c r="N17" s="2">
        <f t="shared" si="5"/>
        <v>5.91214070813696</v>
      </c>
      <c r="O17" s="2">
        <f>N17*B3</f>
        <v>29.5607035406848</v>
      </c>
      <c r="P17" s="17">
        <f t="shared" si="6"/>
        <v>0.3081896551724138</v>
      </c>
      <c r="Q17" s="2">
        <f>O17/B12</f>
        <v>267.64698110714755</v>
      </c>
    </row>
    <row r="18" spans="2:17" ht="12.75">
      <c r="B18" s="1"/>
      <c r="D18" s="14">
        <v>8</v>
      </c>
      <c r="E18" s="1">
        <f>D18*B10</f>
        <v>0.22413793103448276</v>
      </c>
      <c r="F18">
        <f>B4</f>
        <v>1.25</v>
      </c>
      <c r="G18" s="1">
        <f>$B6-E18</f>
        <v>2.0258620689655173</v>
      </c>
      <c r="H18" s="3">
        <f>$B5+E18</f>
        <v>0.6616379310344828</v>
      </c>
      <c r="I18" s="2">
        <f t="shared" si="0"/>
        <v>7.95554174131036</v>
      </c>
      <c r="J18" s="2">
        <f t="shared" si="1"/>
        <v>1.227184630308513</v>
      </c>
      <c r="K18" s="2">
        <f t="shared" si="2"/>
        <v>0.34381963205097216</v>
      </c>
      <c r="L18" s="2">
        <f t="shared" si="3"/>
        <v>0.8833649982575409</v>
      </c>
      <c r="M18" s="2">
        <f t="shared" si="4"/>
        <v>4.210950542383242</v>
      </c>
      <c r="N18" s="2">
        <f t="shared" si="5"/>
        <v>5.977680538898324</v>
      </c>
      <c r="O18" s="2">
        <f>N18*B3</f>
        <v>29.888402694491617</v>
      </c>
      <c r="P18" s="17">
        <f t="shared" si="6"/>
        <v>0.2941810344827586</v>
      </c>
      <c r="Q18" s="2">
        <f>O18/B12</f>
        <v>270.6140177037918</v>
      </c>
    </row>
    <row r="19" spans="1:17" ht="12.75">
      <c r="A19" t="s">
        <v>128</v>
      </c>
      <c r="B19" s="1">
        <f>((B4*3)+B5)/2</f>
        <v>2.09375</v>
      </c>
      <c r="C19" s="16" t="s">
        <v>143</v>
      </c>
      <c r="D19" s="14">
        <v>9</v>
      </c>
      <c r="E19" s="1">
        <f>D19*B10</f>
        <v>0.2521551724137931</v>
      </c>
      <c r="F19">
        <f>B4</f>
        <v>1.25</v>
      </c>
      <c r="G19" s="1">
        <f>$B6-E19</f>
        <v>1.9978448275862069</v>
      </c>
      <c r="H19" s="3">
        <f>$B5+E19</f>
        <v>0.6896551724137931</v>
      </c>
      <c r="I19" s="2">
        <f t="shared" si="0"/>
        <v>7.845518291696493</v>
      </c>
      <c r="J19" s="2">
        <f t="shared" si="1"/>
        <v>1.227184630308513</v>
      </c>
      <c r="K19" s="2">
        <f t="shared" si="2"/>
        <v>0.3735544177871336</v>
      </c>
      <c r="L19" s="2">
        <f t="shared" si="3"/>
        <v>0.8536302125213794</v>
      </c>
      <c r="M19" s="2">
        <f t="shared" si="4"/>
        <v>4.32856181610841</v>
      </c>
      <c r="N19" s="2">
        <f t="shared" si="5"/>
        <v>6.035822241151169</v>
      </c>
      <c r="O19" s="2">
        <f>N19*B3</f>
        <v>30.179111205755845</v>
      </c>
      <c r="P19" s="17">
        <f t="shared" si="6"/>
        <v>0.2801724137931034</v>
      </c>
      <c r="Q19" s="2">
        <f>O19/B12</f>
        <v>273.2461355529132</v>
      </c>
    </row>
    <row r="20" spans="4:17" ht="12.75">
      <c r="D20" s="14">
        <v>10</v>
      </c>
      <c r="E20" s="1">
        <f>D20*B10</f>
        <v>0.2801724137931034</v>
      </c>
      <c r="F20">
        <f>B4</f>
        <v>1.25</v>
      </c>
      <c r="G20" s="1">
        <f>$B6-E20</f>
        <v>1.9698275862068966</v>
      </c>
      <c r="H20" s="3">
        <f>$B5+E20</f>
        <v>0.7176724137931034</v>
      </c>
      <c r="I20" s="2">
        <f t="shared" si="0"/>
        <v>7.735494842082627</v>
      </c>
      <c r="J20" s="2">
        <f t="shared" si="1"/>
        <v>1.227184630308513</v>
      </c>
      <c r="K20" s="2">
        <f t="shared" si="2"/>
        <v>0.40452222494138135</v>
      </c>
      <c r="L20" s="2">
        <f t="shared" si="3"/>
        <v>0.8226624053671316</v>
      </c>
      <c r="M20" s="2">
        <f t="shared" si="4"/>
        <v>4.441241004161232</v>
      </c>
      <c r="N20" s="2">
        <f t="shared" si="5"/>
        <v>6.086565814895495</v>
      </c>
      <c r="O20" s="2">
        <f>N20*B3</f>
        <v>30.432829074477475</v>
      </c>
      <c r="P20" s="17">
        <f t="shared" si="6"/>
        <v>0.2661637931034483</v>
      </c>
      <c r="Q20" s="2">
        <f>O20/B12</f>
        <v>275.5433346545118</v>
      </c>
    </row>
    <row r="21" spans="4:17" ht="12.75">
      <c r="D21" s="14">
        <v>11</v>
      </c>
      <c r="E21" s="1">
        <f>D21*B10</f>
        <v>0.3081896551724138</v>
      </c>
      <c r="F21">
        <f>B4</f>
        <v>1.25</v>
      </c>
      <c r="G21" s="1">
        <f>$B6-E21</f>
        <v>1.9418103448275863</v>
      </c>
      <c r="H21" s="3">
        <f>$B5+E21</f>
        <v>0.7456896551724138</v>
      </c>
      <c r="I21" s="2">
        <f t="shared" si="0"/>
        <v>7.62547139246876</v>
      </c>
      <c r="J21" s="2">
        <f t="shared" si="1"/>
        <v>1.227184630308513</v>
      </c>
      <c r="K21" s="2">
        <f t="shared" si="2"/>
        <v>0.43672305351371565</v>
      </c>
      <c r="L21" s="2">
        <f t="shared" si="3"/>
        <v>0.7904615767947973</v>
      </c>
      <c r="M21" s="2">
        <f t="shared" si="4"/>
        <v>4.548988106541708</v>
      </c>
      <c r="N21" s="2">
        <f t="shared" si="5"/>
        <v>6.129911260131303</v>
      </c>
      <c r="O21" s="2">
        <f>N21*B3</f>
        <v>30.649556300656513</v>
      </c>
      <c r="P21" s="17">
        <f t="shared" si="6"/>
        <v>0.2521551724137931</v>
      </c>
      <c r="Q21" s="2">
        <f>O21/B12</f>
        <v>277.50561500858765</v>
      </c>
    </row>
    <row r="22" spans="4:17" ht="12.75">
      <c r="D22" s="14">
        <v>12</v>
      </c>
      <c r="E22" s="1">
        <f>D22*B10</f>
        <v>0.33620689655172414</v>
      </c>
      <c r="F22">
        <f>B4</f>
        <v>1.25</v>
      </c>
      <c r="G22" s="1">
        <f>$B6-E22</f>
        <v>1.9137931034482758</v>
      </c>
      <c r="H22" s="3">
        <f>$B5+E22</f>
        <v>0.7737068965517242</v>
      </c>
      <c r="I22" s="2">
        <f t="shared" si="0"/>
        <v>7.515447942854893</v>
      </c>
      <c r="J22" s="2">
        <f t="shared" si="1"/>
        <v>1.227184630308513</v>
      </c>
      <c r="K22" s="2">
        <f t="shared" si="2"/>
        <v>0.4701569035041364</v>
      </c>
      <c r="L22" s="2">
        <f t="shared" si="3"/>
        <v>0.7570277268043766</v>
      </c>
      <c r="M22" s="2">
        <f t="shared" si="4"/>
        <v>4.651803123249839</v>
      </c>
      <c r="N22" s="2">
        <f t="shared" si="5"/>
        <v>6.165858576858592</v>
      </c>
      <c r="O22" s="2">
        <f>N22*B3</f>
        <v>30.82929288429296</v>
      </c>
      <c r="P22" s="17">
        <f t="shared" si="6"/>
        <v>0.2381465517241379</v>
      </c>
      <c r="Q22" s="2">
        <f>O22/B12</f>
        <v>279.1329766151407</v>
      </c>
    </row>
    <row r="23" spans="4:17" ht="12.75">
      <c r="D23" s="14">
        <v>13</v>
      </c>
      <c r="E23" s="1">
        <f>D23*B10</f>
        <v>0.3642241379310345</v>
      </c>
      <c r="F23">
        <f>B4</f>
        <v>1.25</v>
      </c>
      <c r="G23" s="1">
        <f>$B6-E23</f>
        <v>1.8857758620689655</v>
      </c>
      <c r="H23" s="3">
        <f>$B5+E23</f>
        <v>0.8017241379310345</v>
      </c>
      <c r="I23" s="2">
        <f t="shared" si="0"/>
        <v>7.405424493241027</v>
      </c>
      <c r="J23" s="2">
        <f t="shared" si="1"/>
        <v>1.227184630308513</v>
      </c>
      <c r="K23" s="2">
        <f t="shared" si="2"/>
        <v>0.5048237749126434</v>
      </c>
      <c r="L23" s="2">
        <f t="shared" si="3"/>
        <v>0.7223608553958696</v>
      </c>
      <c r="M23" s="2">
        <f t="shared" si="4"/>
        <v>4.749686054285624</v>
      </c>
      <c r="N23" s="2">
        <f t="shared" si="5"/>
        <v>6.194407765077363</v>
      </c>
      <c r="O23" s="2">
        <f>N23*B3</f>
        <v>30.972038825386818</v>
      </c>
      <c r="P23" s="17">
        <f t="shared" si="6"/>
        <v>0.22413793103448276</v>
      </c>
      <c r="Q23" s="2">
        <f>O23/B12</f>
        <v>280.425419474171</v>
      </c>
    </row>
    <row r="24" spans="4:17" ht="12.75">
      <c r="D24" s="14">
        <v>14</v>
      </c>
      <c r="E24" s="1">
        <f>D24*B10</f>
        <v>0.39224137931034486</v>
      </c>
      <c r="F24">
        <f>B4</f>
        <v>1.25</v>
      </c>
      <c r="G24" s="1">
        <f>$B6-E24</f>
        <v>1.8577586206896552</v>
      </c>
      <c r="H24" s="3">
        <f>$B5+E24</f>
        <v>0.8297413793103449</v>
      </c>
      <c r="I24" s="2">
        <f t="shared" si="0"/>
        <v>7.29540104362716</v>
      </c>
      <c r="J24" s="2">
        <f t="shared" si="1"/>
        <v>1.227184630308513</v>
      </c>
      <c r="K24" s="2">
        <f t="shared" si="2"/>
        <v>0.5407236677392371</v>
      </c>
      <c r="L24" s="2">
        <f t="shared" si="3"/>
        <v>0.6864609625692759</v>
      </c>
      <c r="M24" s="2">
        <f t="shared" si="4"/>
        <v>4.842636899649063</v>
      </c>
      <c r="N24" s="2">
        <f t="shared" si="5"/>
        <v>6.215558824787616</v>
      </c>
      <c r="O24" s="2">
        <f>N24*B3</f>
        <v>31.077794123938077</v>
      </c>
      <c r="P24" s="17">
        <f t="shared" si="6"/>
        <v>0.21012931034482757</v>
      </c>
      <c r="Q24" s="2">
        <f>O24/B12</f>
        <v>281.38294358567845</v>
      </c>
    </row>
    <row r="25" spans="4:17" ht="12.75">
      <c r="D25" s="14">
        <v>15</v>
      </c>
      <c r="E25" s="1">
        <f>D25*B10</f>
        <v>0.4202586206896552</v>
      </c>
      <c r="F25">
        <f>B4</f>
        <v>1.25</v>
      </c>
      <c r="G25" s="1">
        <f>$B6-E25</f>
        <v>1.8297413793103448</v>
      </c>
      <c r="H25" s="3">
        <f>$B5+E25</f>
        <v>0.8577586206896552</v>
      </c>
      <c r="I25" s="2">
        <f t="shared" si="0"/>
        <v>7.185377594013293</v>
      </c>
      <c r="J25" s="2">
        <f t="shared" si="1"/>
        <v>1.227184630308513</v>
      </c>
      <c r="K25" s="2">
        <f t="shared" si="2"/>
        <v>0.5778565819839171</v>
      </c>
      <c r="L25" s="2">
        <f t="shared" si="3"/>
        <v>0.6493280483245959</v>
      </c>
      <c r="M25" s="2">
        <f t="shared" si="4"/>
        <v>4.9306556593401565</v>
      </c>
      <c r="N25" s="2">
        <f t="shared" si="5"/>
        <v>6.2293117559893485</v>
      </c>
      <c r="O25" s="2">
        <f>N25*B3</f>
        <v>31.146558779946744</v>
      </c>
      <c r="P25" s="17">
        <f t="shared" si="6"/>
        <v>0.19612068965517238</v>
      </c>
      <c r="Q25" s="2">
        <f>O25/B12</f>
        <v>282.00554894966314</v>
      </c>
    </row>
    <row r="26" spans="4:17" ht="12.75">
      <c r="D26" s="14">
        <v>16</v>
      </c>
      <c r="E26" s="1">
        <f>D26*B10</f>
        <v>0.4482758620689655</v>
      </c>
      <c r="F26">
        <f>B4</f>
        <v>1.25</v>
      </c>
      <c r="G26" s="1">
        <f>$B6-E26</f>
        <v>1.8017241379310345</v>
      </c>
      <c r="H26" s="3">
        <f>$B5+E26</f>
        <v>0.8857758620689655</v>
      </c>
      <c r="I26" s="2">
        <f t="shared" si="0"/>
        <v>7.075354144399427</v>
      </c>
      <c r="J26" s="2">
        <f t="shared" si="1"/>
        <v>1.227184630308513</v>
      </c>
      <c r="K26" s="2">
        <f t="shared" si="2"/>
        <v>0.6162225176466835</v>
      </c>
      <c r="L26" s="2">
        <f t="shared" si="3"/>
        <v>0.6109621126618295</v>
      </c>
      <c r="M26" s="2">
        <f t="shared" si="4"/>
        <v>5.013742333358904</v>
      </c>
      <c r="N26" s="2">
        <f t="shared" si="5"/>
        <v>6.235666558682563</v>
      </c>
      <c r="O26" s="2">
        <f>N26*B3</f>
        <v>31.178332793412814</v>
      </c>
      <c r="P26" s="17">
        <f t="shared" si="6"/>
        <v>0.18211206896551724</v>
      </c>
      <c r="Q26" s="2">
        <f>O26/B12</f>
        <v>282.29323556612496</v>
      </c>
    </row>
    <row r="27" spans="4:17" ht="12.75">
      <c r="D27" s="14">
        <v>17</v>
      </c>
      <c r="E27" s="1">
        <f>D27*B10</f>
        <v>0.47629310344827586</v>
      </c>
      <c r="F27">
        <f>B4</f>
        <v>1.25</v>
      </c>
      <c r="G27" s="1">
        <f>$B6-E27</f>
        <v>1.7737068965517242</v>
      </c>
      <c r="H27" s="3">
        <f>$B5+E27</f>
        <v>0.9137931034482758</v>
      </c>
      <c r="I27" s="2">
        <f t="shared" si="0"/>
        <v>6.9653306947855596</v>
      </c>
      <c r="J27" s="2">
        <f t="shared" si="1"/>
        <v>1.227184630308513</v>
      </c>
      <c r="K27" s="2">
        <f t="shared" si="2"/>
        <v>0.6558214747275363</v>
      </c>
      <c r="L27" s="2">
        <f t="shared" si="3"/>
        <v>0.5713631555809767</v>
      </c>
      <c r="M27" s="2">
        <f t="shared" si="4"/>
        <v>5.091896921705305</v>
      </c>
      <c r="N27" s="2">
        <f t="shared" si="5"/>
        <v>6.234623232867259</v>
      </c>
      <c r="O27" s="2">
        <f>N27*B3</f>
        <v>31.173116164336292</v>
      </c>
      <c r="P27" s="17">
        <f t="shared" si="6"/>
        <v>0.1681034482758621</v>
      </c>
      <c r="Q27" s="2">
        <f>O27/B12</f>
        <v>282.24600343506404</v>
      </c>
    </row>
    <row r="28" spans="4:17" ht="12.75">
      <c r="D28" s="14">
        <v>18</v>
      </c>
      <c r="E28" s="1">
        <f>D28*B10</f>
        <v>0.5043103448275862</v>
      </c>
      <c r="F28">
        <f>B4</f>
        <v>1.25</v>
      </c>
      <c r="G28" s="1">
        <f>$B6-E28</f>
        <v>1.7456896551724137</v>
      </c>
      <c r="H28" s="3">
        <f>$B5+E28</f>
        <v>0.9418103448275862</v>
      </c>
      <c r="I28" s="2">
        <f t="shared" si="0"/>
        <v>6.8553072451716925</v>
      </c>
      <c r="J28" s="2">
        <f t="shared" si="1"/>
        <v>1.227184630308513</v>
      </c>
      <c r="K28" s="2">
        <f t="shared" si="2"/>
        <v>0.6966534532264755</v>
      </c>
      <c r="L28" s="2">
        <f t="shared" si="3"/>
        <v>0.5305311770820375</v>
      </c>
      <c r="M28" s="2">
        <f t="shared" si="4"/>
        <v>5.165119424379361</v>
      </c>
      <c r="N28" s="2">
        <f t="shared" si="5"/>
        <v>6.2261817785434355</v>
      </c>
      <c r="O28" s="2">
        <f>N28*B3</f>
        <v>31.130908892717176</v>
      </c>
      <c r="P28" s="17">
        <f t="shared" si="6"/>
        <v>0.1540948275862069</v>
      </c>
      <c r="Q28" s="2">
        <f>O28/B12</f>
        <v>281.8638525564803</v>
      </c>
    </row>
    <row r="29" spans="4:17" ht="12.75">
      <c r="D29" s="14">
        <v>19</v>
      </c>
      <c r="E29" s="1">
        <f>D29*B10</f>
        <v>0.5323275862068966</v>
      </c>
      <c r="F29">
        <f>B4</f>
        <v>1.25</v>
      </c>
      <c r="G29" s="1">
        <f>$B6-E29</f>
        <v>1.7176724137931034</v>
      </c>
      <c r="H29" s="3">
        <f>$B5+E29</f>
        <v>0.9698275862068966</v>
      </c>
      <c r="I29" s="2">
        <f t="shared" si="0"/>
        <v>6.745283795557826</v>
      </c>
      <c r="J29" s="2">
        <f t="shared" si="1"/>
        <v>1.227184630308513</v>
      </c>
      <c r="K29" s="2">
        <f t="shared" si="2"/>
        <v>0.7387184531435014</v>
      </c>
      <c r="L29" s="2">
        <f t="shared" si="3"/>
        <v>0.4884661771650116</v>
      </c>
      <c r="M29" s="2">
        <f t="shared" si="4"/>
        <v>5.233409841381072</v>
      </c>
      <c r="N29" s="2">
        <f t="shared" si="5"/>
        <v>6.210342195711096</v>
      </c>
      <c r="O29" s="2">
        <f>N29*B3</f>
        <v>31.05171097855548</v>
      </c>
      <c r="P29" s="17">
        <f t="shared" si="6"/>
        <v>0.1400862068965517</v>
      </c>
      <c r="Q29" s="2">
        <f>O29/B12</f>
        <v>281.14678293037394</v>
      </c>
    </row>
    <row r="30" spans="4:17" ht="12.75">
      <c r="D30" s="14">
        <v>20</v>
      </c>
      <c r="E30" s="1">
        <f>D30*B10</f>
        <v>0.5603448275862069</v>
      </c>
      <c r="F30">
        <f>B4</f>
        <v>1.25</v>
      </c>
      <c r="G30" s="1">
        <f>$B6-E30</f>
        <v>1.6896551724137931</v>
      </c>
      <c r="H30" s="3">
        <f>$B5+E30</f>
        <v>0.9978448275862069</v>
      </c>
      <c r="I30" s="2">
        <f t="shared" si="0"/>
        <v>6.635260345943959</v>
      </c>
      <c r="J30" s="2">
        <f t="shared" si="1"/>
        <v>1.227184630308513</v>
      </c>
      <c r="K30" s="2">
        <f t="shared" si="2"/>
        <v>0.7820164744786136</v>
      </c>
      <c r="L30" s="2">
        <f t="shared" si="3"/>
        <v>0.44516815582989944</v>
      </c>
      <c r="M30" s="2">
        <f t="shared" si="4"/>
        <v>5.296768172710436</v>
      </c>
      <c r="N30" s="2">
        <f t="shared" si="5"/>
        <v>6.187104484370235</v>
      </c>
      <c r="O30" s="2">
        <f>N30*B3</f>
        <v>30.935522421851175</v>
      </c>
      <c r="P30" s="17">
        <f t="shared" si="6"/>
        <v>0.12607758620689657</v>
      </c>
      <c r="Q30" s="2">
        <f>O30/B12</f>
        <v>280.0947945567446</v>
      </c>
    </row>
    <row r="31" spans="4:17" ht="12.75">
      <c r="D31" s="14">
        <v>21</v>
      </c>
      <c r="E31" s="1">
        <f>D31*B10</f>
        <v>0.5883620689655172</v>
      </c>
      <c r="F31">
        <f>B4</f>
        <v>1.25</v>
      </c>
      <c r="G31" s="1">
        <f>$B6-E31</f>
        <v>1.6616379310344827</v>
      </c>
      <c r="H31" s="3">
        <f>$B5+E31</f>
        <v>1.0258620689655173</v>
      </c>
      <c r="I31" s="2">
        <f t="shared" si="0"/>
        <v>6.525236896330092</v>
      </c>
      <c r="J31" s="2">
        <f t="shared" si="1"/>
        <v>1.227184630308513</v>
      </c>
      <c r="K31" s="2">
        <f t="shared" si="2"/>
        <v>0.8265475172318124</v>
      </c>
      <c r="L31" s="2">
        <f t="shared" si="3"/>
        <v>0.4006371130767006</v>
      </c>
      <c r="M31" s="2">
        <f t="shared" si="4"/>
        <v>5.355194418367456</v>
      </c>
      <c r="N31" s="2">
        <f t="shared" si="5"/>
        <v>6.156468644520857</v>
      </c>
      <c r="O31" s="2">
        <f>N31*B3</f>
        <v>30.782343222604286</v>
      </c>
      <c r="P31" s="17">
        <f t="shared" si="6"/>
        <v>0.11206896551724133</v>
      </c>
      <c r="Q31" s="2">
        <f>O31/B12</f>
        <v>278.70788743559257</v>
      </c>
    </row>
    <row r="32" spans="4:17" ht="12.75">
      <c r="D32" s="14">
        <v>22</v>
      </c>
      <c r="E32" s="1">
        <f>D32*B10</f>
        <v>0.6163793103448276</v>
      </c>
      <c r="F32">
        <f>B4</f>
        <v>1.25</v>
      </c>
      <c r="G32" s="1">
        <f>$B6-E32</f>
        <v>1.6336206896551724</v>
      </c>
      <c r="H32" s="3">
        <f>$B5+E32</f>
        <v>1.0538793103448276</v>
      </c>
      <c r="I32" s="2">
        <f t="shared" si="0"/>
        <v>6.415213446716226</v>
      </c>
      <c r="J32" s="2">
        <f t="shared" si="1"/>
        <v>1.227184630308513</v>
      </c>
      <c r="K32" s="2">
        <f t="shared" si="2"/>
        <v>0.8723115814030974</v>
      </c>
      <c r="L32" s="2">
        <f t="shared" si="3"/>
        <v>0.3548730489054156</v>
      </c>
      <c r="M32" s="2">
        <f t="shared" si="4"/>
        <v>5.408688578352129</v>
      </c>
      <c r="N32" s="2">
        <f t="shared" si="5"/>
        <v>6.11843467616296</v>
      </c>
      <c r="O32" s="2">
        <f>N32*B3</f>
        <v>30.5921733808148</v>
      </c>
      <c r="P32" s="17">
        <f t="shared" si="6"/>
        <v>0.09806034482758619</v>
      </c>
      <c r="Q32" s="2">
        <f>O32/B12</f>
        <v>276.98606156691767</v>
      </c>
    </row>
    <row r="33" spans="4:17" ht="12.75">
      <c r="D33" s="14">
        <v>23</v>
      </c>
      <c r="E33" s="1">
        <f>D33*B10</f>
        <v>0.6443965517241379</v>
      </c>
      <c r="F33">
        <f>B4</f>
        <v>1.25</v>
      </c>
      <c r="G33" s="1">
        <f>$B6-E33</f>
        <v>1.605603448275862</v>
      </c>
      <c r="H33" s="3">
        <f>$B5+E33</f>
        <v>1.081896551724138</v>
      </c>
      <c r="I33" s="2">
        <f t="shared" si="0"/>
        <v>6.305189997102359</v>
      </c>
      <c r="J33" s="2">
        <f t="shared" si="1"/>
        <v>1.227184630308513</v>
      </c>
      <c r="K33" s="2">
        <f t="shared" si="2"/>
        <v>0.9193086669924686</v>
      </c>
      <c r="L33" s="2">
        <f t="shared" si="3"/>
        <v>0.3078759633160444</v>
      </c>
      <c r="M33" s="2">
        <f t="shared" si="4"/>
        <v>5.457250652664456</v>
      </c>
      <c r="N33" s="2">
        <f t="shared" si="5"/>
        <v>6.073002579296545</v>
      </c>
      <c r="O33" s="2">
        <f>N33*B3</f>
        <v>30.365012896482725</v>
      </c>
      <c r="P33" s="17">
        <f t="shared" si="6"/>
        <v>0.08405172413793105</v>
      </c>
      <c r="Q33" s="2">
        <f>O33/B12</f>
        <v>274.9293169507201</v>
      </c>
    </row>
    <row r="34" spans="4:17" ht="12.75">
      <c r="D34" s="14">
        <v>24</v>
      </c>
      <c r="E34" s="1">
        <f>D34*B10</f>
        <v>0.6724137931034483</v>
      </c>
      <c r="F34">
        <f>B4</f>
        <v>1.25</v>
      </c>
      <c r="G34" s="1">
        <f>$B6-E34</f>
        <v>1.5775862068965516</v>
      </c>
      <c r="H34" s="3">
        <f>$B5+E34</f>
        <v>1.1099137931034484</v>
      </c>
      <c r="I34" s="2">
        <f t="shared" si="0"/>
        <v>6.195166547488492</v>
      </c>
      <c r="J34" s="2">
        <f t="shared" si="1"/>
        <v>1.227184630308513</v>
      </c>
      <c r="K34" s="2">
        <f t="shared" si="2"/>
        <v>0.9675387739999269</v>
      </c>
      <c r="L34" s="2">
        <f t="shared" si="3"/>
        <v>0.25964585630858605</v>
      </c>
      <c r="M34" s="2">
        <f t="shared" si="4"/>
        <v>5.5008806413044375</v>
      </c>
      <c r="N34" s="2">
        <f t="shared" si="5"/>
        <v>6.02017235392161</v>
      </c>
      <c r="O34" s="2">
        <f>N34*B3</f>
        <v>30.10086176960805</v>
      </c>
      <c r="P34" s="17">
        <f t="shared" si="6"/>
        <v>0.0700431034482758</v>
      </c>
      <c r="Q34" s="2">
        <f>O34/B12</f>
        <v>272.53765358699957</v>
      </c>
    </row>
    <row r="35" spans="4:17" ht="12.75">
      <c r="D35" s="14">
        <v>25</v>
      </c>
      <c r="E35" s="1">
        <f>D35*B10</f>
        <v>0.7004310344827587</v>
      </c>
      <c r="F35">
        <f>B4</f>
        <v>1.25</v>
      </c>
      <c r="G35" s="1">
        <f>$B6-E35</f>
        <v>1.5495689655172413</v>
      </c>
      <c r="H35" s="3">
        <f>$B5+E35</f>
        <v>1.1379310344827587</v>
      </c>
      <c r="I35" s="2">
        <f t="shared" si="0"/>
        <v>6.085143097874626</v>
      </c>
      <c r="J35" s="2">
        <f t="shared" si="1"/>
        <v>1.227184630308513</v>
      </c>
      <c r="K35" s="2">
        <f t="shared" si="2"/>
        <v>1.017001902425471</v>
      </c>
      <c r="L35" s="2">
        <f t="shared" si="3"/>
        <v>0.21018272788304193</v>
      </c>
      <c r="M35" s="2">
        <f t="shared" si="4"/>
        <v>5.539578544272073</v>
      </c>
      <c r="N35" s="2">
        <f t="shared" si="5"/>
        <v>5.959944000038157</v>
      </c>
      <c r="O35" s="2">
        <f>N35*B3</f>
        <v>29.799720000190785</v>
      </c>
      <c r="P35" s="17">
        <f t="shared" si="6"/>
        <v>0.05603448275862066</v>
      </c>
      <c r="Q35" s="2">
        <f>O35/B12</f>
        <v>269.81107147575636</v>
      </c>
    </row>
    <row r="36" spans="4:17" ht="12.75">
      <c r="D36" s="14">
        <v>26</v>
      </c>
      <c r="E36" s="1">
        <f>D36*B10</f>
        <v>0.728448275862069</v>
      </c>
      <c r="F36">
        <f>B4</f>
        <v>1.25</v>
      </c>
      <c r="G36" s="1">
        <f>$B6-E36</f>
        <v>1.521551724137931</v>
      </c>
      <c r="H36" s="3">
        <f>$B5+E36</f>
        <v>1.165948275862069</v>
      </c>
      <c r="I36" s="2">
        <f t="shared" si="0"/>
        <v>5.97511964826076</v>
      </c>
      <c r="J36" s="2">
        <f t="shared" si="1"/>
        <v>1.227184630308513</v>
      </c>
      <c r="K36" s="2">
        <f t="shared" si="2"/>
        <v>1.0676980522691017</v>
      </c>
      <c r="L36" s="2">
        <f t="shared" si="3"/>
        <v>0.15948657803941124</v>
      </c>
      <c r="M36" s="2">
        <f t="shared" si="4"/>
        <v>5.573344361567363</v>
      </c>
      <c r="N36" s="2">
        <f t="shared" si="5"/>
        <v>5.892317517646186</v>
      </c>
      <c r="O36" s="2">
        <f>N36*B3</f>
        <v>29.461587588230927</v>
      </c>
      <c r="P36" s="17">
        <f t="shared" si="6"/>
        <v>0.042025862068965525</v>
      </c>
      <c r="Q36" s="2">
        <f>O36/B12</f>
        <v>266.74957061699035</v>
      </c>
    </row>
    <row r="37" spans="4:17" ht="12.75">
      <c r="D37" s="14">
        <v>27</v>
      </c>
      <c r="E37" s="1">
        <f>D37*B10</f>
        <v>0.7564655172413793</v>
      </c>
      <c r="F37">
        <f>B4</f>
        <v>1.25</v>
      </c>
      <c r="G37" s="1">
        <f>$B6-E37</f>
        <v>1.4935344827586206</v>
      </c>
      <c r="H37" s="3">
        <f>$B5+E37</f>
        <v>1.1939655172413794</v>
      </c>
      <c r="I37" s="2">
        <f t="shared" si="0"/>
        <v>5.865096198646892</v>
      </c>
      <c r="J37" s="2">
        <f t="shared" si="1"/>
        <v>1.227184630308513</v>
      </c>
      <c r="K37" s="2">
        <f t="shared" si="2"/>
        <v>1.1196272235308193</v>
      </c>
      <c r="L37" s="2">
        <f t="shared" si="3"/>
        <v>0.10755740677769365</v>
      </c>
      <c r="M37" s="2">
        <f t="shared" si="4"/>
        <v>5.602178093190308</v>
      </c>
      <c r="N37" s="2">
        <f t="shared" si="5"/>
        <v>5.8172929067456955</v>
      </c>
      <c r="O37" s="2">
        <f>N37*B3</f>
        <v>29.086464533728478</v>
      </c>
      <c r="P37" s="17">
        <f t="shared" si="6"/>
        <v>0.028017241379310276</v>
      </c>
      <c r="Q37" s="2">
        <f>O37/B12</f>
        <v>263.35315101070154</v>
      </c>
    </row>
    <row r="38" spans="4:17" ht="12.75">
      <c r="D38" s="14">
        <v>28</v>
      </c>
      <c r="E38" s="1">
        <f>D38*$B$10</f>
        <v>0.7844827586206897</v>
      </c>
      <c r="F38">
        <f>$B$4</f>
        <v>1.25</v>
      </c>
      <c r="G38" s="1">
        <f>$B$6-E38</f>
        <v>1.4655172413793103</v>
      </c>
      <c r="H38" s="3">
        <f>$B$5+E38</f>
        <v>1.2219827586206897</v>
      </c>
      <c r="I38" s="2">
        <f t="shared" si="0"/>
        <v>5.755072749033026</v>
      </c>
      <c r="J38" s="2">
        <f t="shared" si="1"/>
        <v>1.227184630308513</v>
      </c>
      <c r="K38" s="2">
        <f t="shared" si="2"/>
        <v>1.172789416210623</v>
      </c>
      <c r="L38" s="2">
        <f t="shared" si="3"/>
        <v>0.054395214097890054</v>
      </c>
      <c r="M38" s="2">
        <f t="shared" si="4"/>
        <v>5.6260797391409065</v>
      </c>
      <c r="N38" s="2">
        <f t="shared" si="5"/>
        <v>5.734870167336687</v>
      </c>
      <c r="O38" s="2">
        <f>N38*$B$3</f>
        <v>28.674350836683434</v>
      </c>
      <c r="P38" s="17">
        <f t="shared" si="6"/>
        <v>0.014008620689655138</v>
      </c>
      <c r="Q38" s="2">
        <f>O38/$B$12</f>
        <v>259.6218126568899</v>
      </c>
    </row>
    <row r="39" spans="1:17" ht="12.75">
      <c r="A39" t="s">
        <v>116</v>
      </c>
      <c r="D39" s="14">
        <v>29</v>
      </c>
      <c r="E39" s="1">
        <f>D39*$B$10</f>
        <v>0.8125</v>
      </c>
      <c r="F39">
        <f>$B$4</f>
        <v>1.25</v>
      </c>
      <c r="G39" s="1">
        <f>$B$6-E39</f>
        <v>1.4375</v>
      </c>
      <c r="H39" s="3">
        <f>$B$5+E39</f>
        <v>1.25</v>
      </c>
      <c r="I39" s="2">
        <f>(F39*(PI())*G39)</f>
        <v>5.64504929941916</v>
      </c>
      <c r="J39" s="2">
        <f>((F39/2)^2)*PI()</f>
        <v>1.227184630308513</v>
      </c>
      <c r="K39" s="2">
        <f>((H39/2)^2)*PI()</f>
        <v>1.227184630308513</v>
      </c>
      <c r="L39" s="2">
        <f>J39-K39</f>
        <v>0</v>
      </c>
      <c r="M39" s="2">
        <f>(H39*PI())*G39</f>
        <v>5.64504929941916</v>
      </c>
      <c r="N39" s="2">
        <f>(L39*2)+M39</f>
        <v>5.64504929941916</v>
      </c>
      <c r="O39" s="2">
        <f>N39*$B$3</f>
        <v>28.2252464970958</v>
      </c>
      <c r="P39" s="17">
        <f t="shared" si="6"/>
        <v>0</v>
      </c>
      <c r="Q39" s="2">
        <f>O39/$B$12</f>
        <v>255.55555555555557</v>
      </c>
    </row>
    <row r="40" ht="12.75">
      <c r="A40" s="8" t="s">
        <v>68</v>
      </c>
    </row>
  </sheetData>
  <hyperlinks>
    <hyperlink ref="A40" r:id="rId1" display="jyawn@sfcc.net"/>
  </hyperlinks>
  <printOptions/>
  <pageMargins left="0.75" right="0.75" top="1" bottom="1" header="0.5" footer="0.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B1">
      <selection activeCell="B1" sqref="B1"/>
    </sheetView>
  </sheetViews>
  <sheetFormatPr defaultColWidth="9.140625" defaultRowHeight="12.75"/>
  <cols>
    <col min="1" max="1" width="35.7109375" style="0" customWidth="1"/>
  </cols>
  <sheetData>
    <row r="1" ht="12.75">
      <c r="A1" t="s">
        <v>53</v>
      </c>
    </row>
    <row r="3" spans="1:5" ht="12.75">
      <c r="A3" t="s">
        <v>54</v>
      </c>
      <c r="D3">
        <v>0.178</v>
      </c>
      <c r="E3" t="s">
        <v>57</v>
      </c>
    </row>
    <row r="4" spans="1:5" ht="12.75">
      <c r="A4" t="s">
        <v>56</v>
      </c>
      <c r="D4">
        <v>0.14</v>
      </c>
      <c r="E4" t="s">
        <v>57</v>
      </c>
    </row>
    <row r="5" spans="1:5" ht="12.75">
      <c r="A5" t="s">
        <v>56</v>
      </c>
      <c r="D5">
        <v>0.28</v>
      </c>
      <c r="E5" t="s">
        <v>39</v>
      </c>
    </row>
    <row r="6" spans="1:5" ht="12.75">
      <c r="A6" t="s">
        <v>55</v>
      </c>
      <c r="D6">
        <v>0.14</v>
      </c>
      <c r="E6" t="s">
        <v>57</v>
      </c>
    </row>
    <row r="7" spans="1:5" ht="12.75">
      <c r="A7" t="s">
        <v>55</v>
      </c>
      <c r="D7">
        <v>0.35</v>
      </c>
      <c r="E7" t="s">
        <v>39</v>
      </c>
    </row>
    <row r="8" spans="1:5" ht="12.75">
      <c r="A8" t="s">
        <v>58</v>
      </c>
      <c r="D8">
        <v>2.53</v>
      </c>
      <c r="E8" t="s">
        <v>39</v>
      </c>
    </row>
    <row r="9" spans="1:5" ht="12.75">
      <c r="A9" t="s">
        <v>58</v>
      </c>
      <c r="D9">
        <v>0.028</v>
      </c>
      <c r="E9" t="s">
        <v>75</v>
      </c>
    </row>
    <row r="11" spans="1:5" ht="12.75">
      <c r="A11" t="s">
        <v>61</v>
      </c>
      <c r="D11">
        <v>1.24</v>
      </c>
      <c r="E11" t="s">
        <v>39</v>
      </c>
    </row>
    <row r="12" ht="12.75">
      <c r="A12" t="s">
        <v>60</v>
      </c>
    </row>
    <row r="13" ht="12.75">
      <c r="A13" t="s">
        <v>63</v>
      </c>
    </row>
    <row r="17" ht="12.75">
      <c r="A17" t="s">
        <v>76</v>
      </c>
    </row>
    <row r="18" spans="1:5" ht="12.75">
      <c r="A18" t="s">
        <v>77</v>
      </c>
      <c r="B18" t="s">
        <v>78</v>
      </c>
      <c r="C18" t="s">
        <v>79</v>
      </c>
      <c r="D18" t="s">
        <v>80</v>
      </c>
      <c r="E18" t="s">
        <v>81</v>
      </c>
    </row>
    <row r="19" spans="1:5" ht="12.75">
      <c r="A19" t="s">
        <v>82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83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84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85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59</v>
      </c>
    </row>
    <row r="23" spans="1:5" ht="12.75">
      <c r="A23" t="s">
        <v>86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87</v>
      </c>
    </row>
    <row r="29" spans="1:2" ht="12.75">
      <c r="A29" t="s">
        <v>88</v>
      </c>
      <c r="B29" t="s">
        <v>89</v>
      </c>
    </row>
    <row r="30" spans="1:2" ht="12.75">
      <c r="A30" t="s">
        <v>90</v>
      </c>
      <c r="B30" t="s">
        <v>91</v>
      </c>
    </row>
    <row r="31" spans="1:2" ht="12.75">
      <c r="A31" t="s">
        <v>92</v>
      </c>
      <c r="B31" t="s">
        <v>93</v>
      </c>
    </row>
    <row r="32" spans="1:2" ht="12.75">
      <c r="A32" t="s">
        <v>94</v>
      </c>
      <c r="B32" t="s">
        <v>95</v>
      </c>
    </row>
    <row r="35" spans="1:3" ht="12.75">
      <c r="A35" t="s">
        <v>147</v>
      </c>
      <c r="B35">
        <f>0.178*3.1416</f>
        <v>0.5592048</v>
      </c>
      <c r="C35" t="s">
        <v>148</v>
      </c>
    </row>
    <row r="40" ht="12.75">
      <c r="J40" t="s">
        <v>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2011-01-21T03:08:00Z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