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Analysis" sheetId="1" r:id="rId1"/>
    <sheet name="Data" sheetId="2" r:id="rId2"/>
    <sheet name="Constants" sheetId="3" r:id="rId3"/>
  </sheets>
  <definedNames/>
  <calcPr fullCalcOnLoad="1"/>
</workbook>
</file>

<file path=xl/sharedStrings.xml><?xml version="1.0" encoding="utf-8"?>
<sst xmlns="http://schemas.openxmlformats.org/spreadsheetml/2006/main" count="149" uniqueCount="95">
  <si>
    <t>Burn time:</t>
  </si>
  <si>
    <t>Seconds</t>
  </si>
  <si>
    <t>Average Thrust:</t>
  </si>
  <si>
    <t>Total Thrust:</t>
  </si>
  <si>
    <t>Lb-Seconds</t>
  </si>
  <si>
    <t>N-Seconds</t>
  </si>
  <si>
    <t>Propellant mass:</t>
  </si>
  <si>
    <t>ISP</t>
  </si>
  <si>
    <t xml:space="preserve"> </t>
  </si>
  <si>
    <t>pounds</t>
  </si>
  <si>
    <t>Initial</t>
  </si>
  <si>
    <t>Nozzle Throat:</t>
  </si>
  <si>
    <t>Final</t>
  </si>
  <si>
    <t>inches</t>
  </si>
  <si>
    <t>Peak Thrust: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</si>
  <si>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</si>
  <si>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</si>
  <si>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</si>
  <si>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</si>
  <si>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</si>
  <si>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</si>
  <si>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</si>
  <si>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</si>
  <si>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</si>
  <si>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</si>
  <si>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Pressure</t>
  </si>
  <si>
    <t>grams</t>
  </si>
  <si>
    <t>Volts</t>
  </si>
  <si>
    <t>Barbell weights applied to load cell prior to test:</t>
  </si>
  <si>
    <t>volt/lb</t>
  </si>
  <si>
    <t>lbs/volt</t>
  </si>
  <si>
    <t>Lbs-force (1)</t>
  </si>
  <si>
    <t>Pounds-force</t>
  </si>
  <si>
    <t>(1) "Burn time" was started when motor reached 10% of peak thrust</t>
  </si>
  <si>
    <t xml:space="preserve">Lbs-force </t>
  </si>
  <si>
    <t>Seconds (1)</t>
  </si>
  <si>
    <t>until it dropped below 10% of peak thrust</t>
  </si>
  <si>
    <t>Nozzle area:</t>
  </si>
  <si>
    <t>Maximum</t>
  </si>
  <si>
    <t>Peak pressure:</t>
  </si>
  <si>
    <t>Burn rate</t>
  </si>
  <si>
    <t>Web thickness</t>
  </si>
  <si>
    <t>inches/second</t>
  </si>
  <si>
    <t>Erosion:</t>
  </si>
  <si>
    <t>Max/10</t>
  </si>
  <si>
    <t>lbs/volt plus offset</t>
  </si>
  <si>
    <t>Propellant wt:</t>
  </si>
  <si>
    <t>Totals</t>
  </si>
  <si>
    <t>grams per linear inch</t>
  </si>
  <si>
    <t>Pressure from thrust*</t>
  </si>
  <si>
    <t>* Discounting any thrust contributed by nozzle divergence</t>
  </si>
  <si>
    <t>Weight (lbs)</t>
  </si>
  <si>
    <t>Grain</t>
  </si>
  <si>
    <t>Start</t>
  </si>
  <si>
    <t>End</t>
  </si>
  <si>
    <t xml:space="preserve">Kg </t>
  </si>
  <si>
    <t xml:space="preserve">Weight </t>
  </si>
  <si>
    <t>psi*</t>
  </si>
  <si>
    <t>* as per Richard Nakka's table</t>
  </si>
  <si>
    <t>Motor</t>
  </si>
  <si>
    <t>inches (average)</t>
  </si>
  <si>
    <t>Events from video</t>
  </si>
  <si>
    <t>Ignitor fires</t>
  </si>
  <si>
    <t>Thrust begins</t>
  </si>
  <si>
    <t>Thrust ends</t>
  </si>
  <si>
    <t>Ignition lag:</t>
  </si>
  <si>
    <t>seconds</t>
  </si>
  <si>
    <t>Data from Test Stand A</t>
  </si>
  <si>
    <t>Using INA125 amp C set at 10v excitation, 220ohm gain resistance</t>
  </si>
  <si>
    <t>Three inhibited grains</t>
  </si>
  <si>
    <t>Using INA 125 amp C, excitation set to 10v, gain set with 220 ohm resistor (switch 6)</t>
  </si>
  <si>
    <t>Leaves of blackpowder-coated fuse paper placed at ends and between grains to facilitate ignition.</t>
  </si>
  <si>
    <t>Inhibitor weight:</t>
  </si>
  <si>
    <t>Tested on Load Cell  A</t>
  </si>
  <si>
    <t>Barbell weights applied to load cell.</t>
  </si>
  <si>
    <t>This calibration done outside before test, but is incomplete</t>
  </si>
  <si>
    <t>Some constants:</t>
  </si>
  <si>
    <t>Weight of posterboard</t>
  </si>
  <si>
    <t>Nashua 322</t>
  </si>
  <si>
    <t>Nashua 324A</t>
  </si>
  <si>
    <t>grams per square inch</t>
  </si>
  <si>
    <t>Loki 54mm inhibitor tube</t>
  </si>
  <si>
    <t>Output from KnCalc for this motor.  Note that some values are averaged</t>
  </si>
  <si>
    <t>not measured</t>
  </si>
  <si>
    <t>JY 38mm inhibitor tube, 2 layers posterboard + 2strips 324A</t>
  </si>
  <si>
    <t>JY 38mm inhibitor tube, 2 layers pink posterboard</t>
  </si>
  <si>
    <t>While ignition was not that much faster than usual, it seems more complete, as evidenced by "clean" thrust curve.</t>
  </si>
  <si>
    <t>Very dark, very slow rcandy, added 1 percent Fine Ti flakes</t>
  </si>
  <si>
    <t>Not continuous at all…</t>
  </si>
  <si>
    <t>(check this… using orange posterboard which seems thicker, may be heavier)</t>
  </si>
  <si>
    <t>Propellant includes 1% Ti "flake" -20 to 200 mesh</t>
  </si>
  <si>
    <t>3-6-05B</t>
  </si>
  <si>
    <t>38-480 static test on Test stand A, repeat of 3/4/05B but using even-darker, even-slower propellant</t>
  </si>
  <si>
    <t>Right now using old calibration from yesterday until new data can be read</t>
  </si>
  <si>
    <t>Looks like the load cell overwhelmed the system, truncating the data.  Secondary calibration verified that force over 108lbf saturates amplifier or something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</si>
</sst>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  <numFmt numFmtId="169" formatCode="0.000"/>
  </numFmts>
  <fonts count="10">
    <font>
      <sz val="10"/>
      <name val="Arial"/>
      <family val="0"/>
    </font>
    <font>
      <sz val="10.75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4.5"/>
      <name val="Arial"/>
      <family val="0"/>
    </font>
    <font>
      <sz val="12"/>
      <name val="Arial"/>
      <family val="2"/>
    </font>
    <font>
      <sz val="15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2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Dr. Rocket 38-480 Casing, 4 inhibited grains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0875"/>
          <c:w val="0.816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Data!$B$10:$B$235</c:f>
              <c:numCache>
                <c:ptCount val="226"/>
                <c:pt idx="0">
                  <c:v>-3.837337999990087E-05</c:v>
                </c:pt>
                <c:pt idx="1">
                  <c:v>-3.837337999990087E-05</c:v>
                </c:pt>
                <c:pt idx="2">
                  <c:v>-3.837337999990087E-05</c:v>
                </c:pt>
                <c:pt idx="3">
                  <c:v>-3.837337999990087E-05</c:v>
                </c:pt>
                <c:pt idx="4">
                  <c:v>-3.837337999990087E-05</c:v>
                </c:pt>
                <c:pt idx="5">
                  <c:v>-3.837337999990087E-05</c:v>
                </c:pt>
                <c:pt idx="6">
                  <c:v>-3.837337999990087E-05</c:v>
                </c:pt>
                <c:pt idx="7">
                  <c:v>-3.837337999990087E-05</c:v>
                </c:pt>
                <c:pt idx="8">
                  <c:v>-3.837337999990087E-05</c:v>
                </c:pt>
                <c:pt idx="9">
                  <c:v>-3.837337999990087E-05</c:v>
                </c:pt>
                <c:pt idx="10">
                  <c:v>-3.837337999990087E-05</c:v>
                </c:pt>
                <c:pt idx="11">
                  <c:v>-3.837337999990087E-05</c:v>
                </c:pt>
                <c:pt idx="12">
                  <c:v>-3.837337999990087E-05</c:v>
                </c:pt>
                <c:pt idx="13">
                  <c:v>-3.837337999990087E-05</c:v>
                </c:pt>
                <c:pt idx="14">
                  <c:v>-3.837337999990087E-05</c:v>
                </c:pt>
                <c:pt idx="15">
                  <c:v>-3.837337999990087E-05</c:v>
                </c:pt>
                <c:pt idx="16">
                  <c:v>-3.837337999990087E-05</c:v>
                </c:pt>
                <c:pt idx="17">
                  <c:v>0.30153471956</c:v>
                </c:pt>
                <c:pt idx="18">
                  <c:v>0.30153471956</c:v>
                </c:pt>
                <c:pt idx="19">
                  <c:v>0.9046809054400002</c:v>
                </c:pt>
                <c:pt idx="20">
                  <c:v>1.809415625</c:v>
                </c:pt>
                <c:pt idx="21">
                  <c:v>3.3173582934000008</c:v>
                </c:pt>
                <c:pt idx="22">
                  <c:v>4.8251465544</c:v>
                </c:pt>
                <c:pt idx="23">
                  <c:v>6.0315315706</c:v>
                </c:pt>
                <c:pt idx="24">
                  <c:v>8.1425895434</c:v>
                </c:pt>
                <c:pt idx="25">
                  <c:v>9.951935456600001</c:v>
                </c:pt>
                <c:pt idx="26">
                  <c:v>12.364551081600002</c:v>
                </c:pt>
                <c:pt idx="27">
                  <c:v>15.381054048</c:v>
                </c:pt>
                <c:pt idx="28">
                  <c:v>18.39663057</c:v>
                </c:pt>
                <c:pt idx="29">
                  <c:v>22.014395952</c:v>
                </c:pt>
                <c:pt idx="30">
                  <c:v>25.031516547999995</c:v>
                </c:pt>
                <c:pt idx="31">
                  <c:v>28.04709307</c:v>
                </c:pt>
                <c:pt idx="32">
                  <c:v>32.268591386</c:v>
                </c:pt>
                <c:pt idx="33">
                  <c:v>35.28416790799999</c:v>
                </c:pt>
                <c:pt idx="34">
                  <c:v>37.99865</c:v>
                </c:pt>
                <c:pt idx="35">
                  <c:v>41.014226522</c:v>
                </c:pt>
                <c:pt idx="36">
                  <c:v>44.029803044</c:v>
                </c:pt>
                <c:pt idx="37">
                  <c:v>46.744285135999995</c:v>
                </c:pt>
                <c:pt idx="38">
                  <c:v>50.062500162</c:v>
                </c:pt>
                <c:pt idx="39">
                  <c:v>51.569516386</c:v>
                </c:pt>
                <c:pt idx="40">
                  <c:v>54.283998478</c:v>
                </c:pt>
                <c:pt idx="41">
                  <c:v>57.299575</c:v>
                </c:pt>
                <c:pt idx="42">
                  <c:v>60.014057092</c:v>
                </c:pt>
                <c:pt idx="43">
                  <c:v>62.12480625</c:v>
                </c:pt>
                <c:pt idx="44">
                  <c:v>65.140382772</c:v>
                </c:pt>
                <c:pt idx="45">
                  <c:v>67.553770434</c:v>
                </c:pt>
                <c:pt idx="46">
                  <c:v>69.060786658</c:v>
                </c:pt>
                <c:pt idx="47">
                  <c:v>72.07636318</c:v>
                </c:pt>
                <c:pt idx="48">
                  <c:v>74.188656412</c:v>
                </c:pt>
                <c:pt idx="49">
                  <c:v>75.695672636</c:v>
                </c:pt>
                <c:pt idx="50">
                  <c:v>76.90159443</c:v>
                </c:pt>
                <c:pt idx="51">
                  <c:v>78.711249158</c:v>
                </c:pt>
                <c:pt idx="52">
                  <c:v>80.219809456</c:v>
                </c:pt>
                <c:pt idx="53">
                  <c:v>81.12463682</c:v>
                </c:pt>
                <c:pt idx="54">
                  <c:v>82.330558614</c:v>
                </c:pt>
                <c:pt idx="55">
                  <c:v>83.839118912</c:v>
                </c:pt>
                <c:pt idx="56">
                  <c:v>85.045040706</c:v>
                </c:pt>
                <c:pt idx="57">
                  <c:v>86.2509625</c:v>
                </c:pt>
                <c:pt idx="58">
                  <c:v>87.75952279799999</c:v>
                </c:pt>
                <c:pt idx="59">
                  <c:v>89.26653902199999</c:v>
                </c:pt>
                <c:pt idx="60">
                  <c:v>90.77509932</c:v>
                </c:pt>
                <c:pt idx="61">
                  <c:v>92.584754048</c:v>
                </c:pt>
                <c:pt idx="62">
                  <c:v>93.790675842</c:v>
                </c:pt>
                <c:pt idx="63">
                  <c:v>94.99659763599999</c:v>
                </c:pt>
                <c:pt idx="64">
                  <c:v>96.50515793400001</c:v>
                </c:pt>
                <c:pt idx="65">
                  <c:v>98.01217415800001</c:v>
                </c:pt>
                <c:pt idx="66">
                  <c:v>99.218095952</c:v>
                </c:pt>
                <c:pt idx="67">
                  <c:v>100.42556182</c:v>
                </c:pt>
                <c:pt idx="68">
                  <c:v>101.932578044</c:v>
                </c:pt>
                <c:pt idx="69">
                  <c:v>103.742232772</c:v>
                </c:pt>
                <c:pt idx="70">
                  <c:v>104.948154566</c:v>
                </c:pt>
                <c:pt idx="71">
                  <c:v>106.456714864</c:v>
                </c:pt>
                <c:pt idx="72">
                  <c:v>107.361542228</c:v>
                </c:pt>
                <c:pt idx="73">
                  <c:v>107.662636658</c:v>
                </c:pt>
                <c:pt idx="74">
                  <c:v>107.965275162</c:v>
                </c:pt>
                <c:pt idx="75">
                  <c:v>107.965275162</c:v>
                </c:pt>
                <c:pt idx="76">
                  <c:v>107.965275162</c:v>
                </c:pt>
                <c:pt idx="77">
                  <c:v>107.965275162</c:v>
                </c:pt>
                <c:pt idx="78">
                  <c:v>107.965275162</c:v>
                </c:pt>
                <c:pt idx="79">
                  <c:v>107.965275162</c:v>
                </c:pt>
                <c:pt idx="80">
                  <c:v>107.965275162</c:v>
                </c:pt>
                <c:pt idx="81">
                  <c:v>107.965275162</c:v>
                </c:pt>
                <c:pt idx="82">
                  <c:v>107.965275162</c:v>
                </c:pt>
                <c:pt idx="83">
                  <c:v>107.965275162</c:v>
                </c:pt>
                <c:pt idx="84">
                  <c:v>107.965275162</c:v>
                </c:pt>
                <c:pt idx="85">
                  <c:v>107.965275162</c:v>
                </c:pt>
                <c:pt idx="86">
                  <c:v>107.965275162</c:v>
                </c:pt>
                <c:pt idx="87">
                  <c:v>107.965275162</c:v>
                </c:pt>
                <c:pt idx="88">
                  <c:v>107.965275162</c:v>
                </c:pt>
                <c:pt idx="89">
                  <c:v>107.965275162</c:v>
                </c:pt>
                <c:pt idx="90">
                  <c:v>107.965275162</c:v>
                </c:pt>
                <c:pt idx="91">
                  <c:v>107.965275162</c:v>
                </c:pt>
                <c:pt idx="92">
                  <c:v>107.965275162</c:v>
                </c:pt>
                <c:pt idx="93">
                  <c:v>107.965275162</c:v>
                </c:pt>
                <c:pt idx="94">
                  <c:v>107.965275162</c:v>
                </c:pt>
                <c:pt idx="95">
                  <c:v>107.965275162</c:v>
                </c:pt>
                <c:pt idx="96">
                  <c:v>107.965275162</c:v>
                </c:pt>
                <c:pt idx="97">
                  <c:v>107.965275162</c:v>
                </c:pt>
                <c:pt idx="98">
                  <c:v>107.965275162</c:v>
                </c:pt>
                <c:pt idx="99">
                  <c:v>107.965275162</c:v>
                </c:pt>
                <c:pt idx="100">
                  <c:v>107.965275162</c:v>
                </c:pt>
                <c:pt idx="101">
                  <c:v>107.965275162</c:v>
                </c:pt>
                <c:pt idx="102">
                  <c:v>107.965275162</c:v>
                </c:pt>
                <c:pt idx="103">
                  <c:v>107.965275162</c:v>
                </c:pt>
                <c:pt idx="104">
                  <c:v>107.965275162</c:v>
                </c:pt>
                <c:pt idx="105">
                  <c:v>107.965275162</c:v>
                </c:pt>
                <c:pt idx="106">
                  <c:v>107.965275162</c:v>
                </c:pt>
                <c:pt idx="107">
                  <c:v>107.965275162</c:v>
                </c:pt>
                <c:pt idx="108">
                  <c:v>107.965275162</c:v>
                </c:pt>
                <c:pt idx="109">
                  <c:v>107.965275162</c:v>
                </c:pt>
                <c:pt idx="110">
                  <c:v>107.965275162</c:v>
                </c:pt>
                <c:pt idx="111">
                  <c:v>107.965275162</c:v>
                </c:pt>
                <c:pt idx="112">
                  <c:v>107.965275162</c:v>
                </c:pt>
                <c:pt idx="113">
                  <c:v>107.965275162</c:v>
                </c:pt>
                <c:pt idx="114">
                  <c:v>107.965275162</c:v>
                </c:pt>
                <c:pt idx="115">
                  <c:v>107.965275162</c:v>
                </c:pt>
                <c:pt idx="116">
                  <c:v>107.965275162</c:v>
                </c:pt>
                <c:pt idx="117">
                  <c:v>107.965275162</c:v>
                </c:pt>
                <c:pt idx="118">
                  <c:v>107.965275162</c:v>
                </c:pt>
                <c:pt idx="119">
                  <c:v>107.965275162</c:v>
                </c:pt>
                <c:pt idx="120">
                  <c:v>107.965275162</c:v>
                </c:pt>
                <c:pt idx="121">
                  <c:v>107.965275162</c:v>
                </c:pt>
                <c:pt idx="122">
                  <c:v>107.662636658</c:v>
                </c:pt>
                <c:pt idx="123">
                  <c:v>106.456714864</c:v>
                </c:pt>
                <c:pt idx="124">
                  <c:v>104.948154566</c:v>
                </c:pt>
                <c:pt idx="125">
                  <c:v>102.83740540800001</c:v>
                </c:pt>
                <c:pt idx="126">
                  <c:v>100.42556182</c:v>
                </c:pt>
                <c:pt idx="127">
                  <c:v>98.314812662</c:v>
                </c:pt>
                <c:pt idx="128">
                  <c:v>95.60033057</c:v>
                </c:pt>
                <c:pt idx="129">
                  <c:v>93.186942908</c:v>
                </c:pt>
                <c:pt idx="130">
                  <c:v>91.37728818</c:v>
                </c:pt>
                <c:pt idx="131">
                  <c:v>89.26653902199999</c:v>
                </c:pt>
                <c:pt idx="132">
                  <c:v>86.854695434</c:v>
                </c:pt>
                <c:pt idx="133">
                  <c:v>84.74240220200001</c:v>
                </c:pt>
                <c:pt idx="134">
                  <c:v>82.631653044</c:v>
                </c:pt>
                <c:pt idx="135">
                  <c:v>80.520903886</c:v>
                </c:pt>
                <c:pt idx="136">
                  <c:v>78.10906029799999</c:v>
                </c:pt>
                <c:pt idx="137">
                  <c:v>75.99676706599999</c:v>
                </c:pt>
                <c:pt idx="138">
                  <c:v>74.188656412</c:v>
                </c:pt>
                <c:pt idx="139">
                  <c:v>71.77526875</c:v>
                </c:pt>
                <c:pt idx="140">
                  <c:v>69.965614022</c:v>
                </c:pt>
                <c:pt idx="141">
                  <c:v>67.854864864</c:v>
                </c:pt>
                <c:pt idx="142">
                  <c:v>66.045210136</c:v>
                </c:pt>
                <c:pt idx="143">
                  <c:v>64.235555408</c:v>
                </c:pt>
                <c:pt idx="144">
                  <c:v>61.82371182</c:v>
                </c:pt>
                <c:pt idx="145">
                  <c:v>60.014057092</c:v>
                </c:pt>
                <c:pt idx="146">
                  <c:v>57.903307934</c:v>
                </c:pt>
                <c:pt idx="147">
                  <c:v>55.791014702</c:v>
                </c:pt>
                <c:pt idx="148">
                  <c:v>53.680265544</c:v>
                </c:pt>
                <c:pt idx="149">
                  <c:v>51.569516386</c:v>
                </c:pt>
                <c:pt idx="150">
                  <c:v>49.759861658</c:v>
                </c:pt>
                <c:pt idx="151">
                  <c:v>47.6491125</c:v>
                </c:pt>
                <c:pt idx="152">
                  <c:v>45.538363342000004</c:v>
                </c:pt>
                <c:pt idx="153">
                  <c:v>43.728708614</c:v>
                </c:pt>
                <c:pt idx="154">
                  <c:v>41.617959456</c:v>
                </c:pt>
                <c:pt idx="155">
                  <c:v>40.109399157999995</c:v>
                </c:pt>
                <c:pt idx="156">
                  <c:v>38.602382934</c:v>
                </c:pt>
                <c:pt idx="157">
                  <c:v>36.490089702</c:v>
                </c:pt>
                <c:pt idx="158">
                  <c:v>34.681979048</c:v>
                </c:pt>
                <c:pt idx="159">
                  <c:v>32.872324320000004</c:v>
                </c:pt>
                <c:pt idx="160">
                  <c:v>31.363764021999998</c:v>
                </c:pt>
                <c:pt idx="161">
                  <c:v>29.554109294</c:v>
                </c:pt>
                <c:pt idx="162">
                  <c:v>28.04709307</c:v>
                </c:pt>
                <c:pt idx="163">
                  <c:v>26.237438341999997</c:v>
                </c:pt>
                <c:pt idx="164">
                  <c:v>24.728878044</c:v>
                </c:pt>
                <c:pt idx="165">
                  <c:v>23.221861819999997</c:v>
                </c:pt>
                <c:pt idx="166">
                  <c:v>21.412207092</c:v>
                </c:pt>
                <c:pt idx="167">
                  <c:v>20.206285297999997</c:v>
                </c:pt>
                <c:pt idx="168">
                  <c:v>18.697725</c:v>
                </c:pt>
                <c:pt idx="169">
                  <c:v>17.491803205999997</c:v>
                </c:pt>
                <c:pt idx="170">
                  <c:v>16.285881412000002</c:v>
                </c:pt>
                <c:pt idx="171">
                  <c:v>15.078415544000002</c:v>
                </c:pt>
                <c:pt idx="172">
                  <c:v>13.87249375</c:v>
                </c:pt>
                <c:pt idx="173">
                  <c:v>12.9678207934</c:v>
                </c:pt>
                <c:pt idx="174">
                  <c:v>11.7614357772</c:v>
                </c:pt>
                <c:pt idx="175">
                  <c:v>11.1583204728</c:v>
                </c:pt>
                <c:pt idx="176">
                  <c:v>10.253647516200001</c:v>
                </c:pt>
                <c:pt idx="177">
                  <c:v>9.348820152200002</c:v>
                </c:pt>
                <c:pt idx="178">
                  <c:v>8.7457048478</c:v>
                </c:pt>
                <c:pt idx="179">
                  <c:v>8.1425895434</c:v>
                </c:pt>
                <c:pt idx="180">
                  <c:v>7.539319831599999</c:v>
                </c:pt>
                <c:pt idx="181">
                  <c:v>6.936204527199999</c:v>
                </c:pt>
                <c:pt idx="182">
                  <c:v>6.634646875</c:v>
                </c:pt>
                <c:pt idx="183">
                  <c:v>6.3330892228</c:v>
                </c:pt>
                <c:pt idx="184">
                  <c:v>5.7299739184</c:v>
                </c:pt>
                <c:pt idx="185">
                  <c:v>5.428416266199999</c:v>
                </c:pt>
                <c:pt idx="186">
                  <c:v>5.1267042065999995</c:v>
                </c:pt>
                <c:pt idx="187">
                  <c:v>4.523588902199999</c:v>
                </c:pt>
                <c:pt idx="188">
                  <c:v>4.22203125</c:v>
                </c:pt>
                <c:pt idx="189">
                  <c:v>3.6189159456000004</c:v>
                </c:pt>
                <c:pt idx="190">
                  <c:v>3.3173582934000008</c:v>
                </c:pt>
                <c:pt idx="191">
                  <c:v>2.7140885816000004</c:v>
                </c:pt>
                <c:pt idx="192">
                  <c:v>2.4125309294</c:v>
                </c:pt>
                <c:pt idx="193">
                  <c:v>1.809415625</c:v>
                </c:pt>
                <c:pt idx="194">
                  <c:v>1.5078579728000003</c:v>
                </c:pt>
                <c:pt idx="195">
                  <c:v>1.2063003206</c:v>
                </c:pt>
                <c:pt idx="196">
                  <c:v>0.9046809054400002</c:v>
                </c:pt>
                <c:pt idx="197">
                  <c:v>0.6031078125</c:v>
                </c:pt>
                <c:pt idx="198">
                  <c:v>0.30153471956</c:v>
                </c:pt>
                <c:pt idx="199">
                  <c:v>0.30153471956</c:v>
                </c:pt>
                <c:pt idx="200">
                  <c:v>0.30153471956</c:v>
                </c:pt>
                <c:pt idx="201">
                  <c:v>-3.837337999990087E-05</c:v>
                </c:pt>
                <c:pt idx="202">
                  <c:v>-3.837337999990087E-05</c:v>
                </c:pt>
                <c:pt idx="203">
                  <c:v>-3.837337999990087E-05</c:v>
                </c:pt>
                <c:pt idx="204">
                  <c:v>-3.837337999990087E-05</c:v>
                </c:pt>
                <c:pt idx="205">
                  <c:v>-3.837337999990087E-05</c:v>
                </c:pt>
                <c:pt idx="206">
                  <c:v>-3.837337999990087E-05</c:v>
                </c:pt>
                <c:pt idx="207">
                  <c:v>-3.837337999990087E-05</c:v>
                </c:pt>
                <c:pt idx="208">
                  <c:v>-3.837337999990087E-05</c:v>
                </c:pt>
                <c:pt idx="209">
                  <c:v>-3.837337999990087E-05</c:v>
                </c:pt>
                <c:pt idx="210">
                  <c:v>-3.837337999990087E-05</c:v>
                </c:pt>
                <c:pt idx="211">
                  <c:v>-3.837337999990087E-05</c:v>
                </c:pt>
                <c:pt idx="212">
                  <c:v>-3.837337999990087E-05</c:v>
                </c:pt>
                <c:pt idx="213">
                  <c:v>-3.837337999990087E-05</c:v>
                </c:pt>
                <c:pt idx="214">
                  <c:v>-3.837337999990087E-05</c:v>
                </c:pt>
                <c:pt idx="215">
                  <c:v>-3.837337999990087E-05</c:v>
                </c:pt>
                <c:pt idx="216">
                  <c:v>-0.30162690705999995</c:v>
                </c:pt>
                <c:pt idx="217">
                  <c:v>-3.837337999990087E-05</c:v>
                </c:pt>
                <c:pt idx="218">
                  <c:v>-3.837337999990087E-05</c:v>
                </c:pt>
                <c:pt idx="219">
                  <c:v>-3.837337999990087E-05</c:v>
                </c:pt>
                <c:pt idx="220">
                  <c:v>-3.837337999990087E-05</c:v>
                </c:pt>
                <c:pt idx="221">
                  <c:v>-3.837337999990087E-05</c:v>
                </c:pt>
                <c:pt idx="222">
                  <c:v>-3.837337999990087E-05</c:v>
                </c:pt>
                <c:pt idx="223">
                  <c:v>-3.837337999990087E-05</c:v>
                </c:pt>
                <c:pt idx="224">
                  <c:v>-3.837337999990087E-05</c:v>
                </c:pt>
                <c:pt idx="225">
                  <c:v>-3.837337999990087E-05</c:v>
                </c:pt>
              </c:numCache>
            </c:numRef>
          </c:val>
          <c:smooth val="0"/>
        </c:ser>
        <c:axId val="25862010"/>
        <c:axId val="31431499"/>
      </c:lineChart>
      <c:catAx>
        <c:axId val="25862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431499"/>
        <c:crosses val="autoZero"/>
        <c:auto val="1"/>
        <c:lblOffset val="100"/>
        <c:noMultiLvlLbl val="0"/>
      </c:catAx>
      <c:valAx>
        <c:axId val="314314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5862010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1905"/>
          <c:w val="0.9065"/>
          <c:h val="0.76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Analysis!$L$42:$L$48</c:f>
              <c:numCache>
                <c:ptCount val="7"/>
                <c:pt idx="0">
                  <c:v>16.153846153846153</c:v>
                </c:pt>
                <c:pt idx="1">
                  <c:v>15.30849825378347</c:v>
                </c:pt>
                <c:pt idx="2">
                  <c:v>15.392287234042554</c:v>
                </c:pt>
                <c:pt idx="3">
                  <c:v>15.150822669104203</c:v>
                </c:pt>
                <c:pt idx="4">
                  <c:v>15.449337629788754</c:v>
                </c:pt>
                <c:pt idx="5">
                  <c:v>15.729505770938147</c:v>
                </c:pt>
                <c:pt idx="6">
                  <c:v>14.900896649362906</c:v>
                </c:pt>
              </c:numCache>
            </c:numRef>
          </c:val>
          <c:smooth val="0"/>
        </c:ser>
        <c:axId val="14448036"/>
        <c:axId val="62923461"/>
      </c:lineChart>
      <c:catAx>
        <c:axId val="14448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23461"/>
        <c:crosses val="autoZero"/>
        <c:auto val="1"/>
        <c:lblOffset val="100"/>
        <c:noMultiLvlLbl val="0"/>
      </c:catAx>
      <c:valAx>
        <c:axId val="62923461"/>
        <c:scaling>
          <c:orientation val="minMax"/>
          <c:max val="2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448036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Data!$B$10:$B$235</c:f>
              <c:numCache>
                <c:ptCount val="226"/>
                <c:pt idx="0">
                  <c:v>-3.837337999990087E-05</c:v>
                </c:pt>
                <c:pt idx="1">
                  <c:v>-3.837337999990087E-05</c:v>
                </c:pt>
                <c:pt idx="2">
                  <c:v>-3.837337999990087E-05</c:v>
                </c:pt>
                <c:pt idx="3">
                  <c:v>-3.837337999990087E-05</c:v>
                </c:pt>
                <c:pt idx="4">
                  <c:v>-3.837337999990087E-05</c:v>
                </c:pt>
                <c:pt idx="5">
                  <c:v>-3.837337999990087E-05</c:v>
                </c:pt>
                <c:pt idx="6">
                  <c:v>-3.837337999990087E-05</c:v>
                </c:pt>
                <c:pt idx="7">
                  <c:v>-3.837337999990087E-05</c:v>
                </c:pt>
                <c:pt idx="8">
                  <c:v>-3.837337999990087E-05</c:v>
                </c:pt>
                <c:pt idx="9">
                  <c:v>-3.837337999990087E-05</c:v>
                </c:pt>
                <c:pt idx="10">
                  <c:v>-3.837337999990087E-05</c:v>
                </c:pt>
                <c:pt idx="11">
                  <c:v>-3.837337999990087E-05</c:v>
                </c:pt>
                <c:pt idx="12">
                  <c:v>-3.837337999990087E-05</c:v>
                </c:pt>
                <c:pt idx="13">
                  <c:v>-3.837337999990087E-05</c:v>
                </c:pt>
                <c:pt idx="14">
                  <c:v>-3.837337999990087E-05</c:v>
                </c:pt>
                <c:pt idx="15">
                  <c:v>-3.837337999990087E-05</c:v>
                </c:pt>
                <c:pt idx="16">
                  <c:v>-3.837337999990087E-05</c:v>
                </c:pt>
                <c:pt idx="17">
                  <c:v>0.30153471956</c:v>
                </c:pt>
                <c:pt idx="18">
                  <c:v>0.30153471956</c:v>
                </c:pt>
                <c:pt idx="19">
                  <c:v>0.9046809054400002</c:v>
                </c:pt>
                <c:pt idx="20">
                  <c:v>1.809415625</c:v>
                </c:pt>
                <c:pt idx="21">
                  <c:v>3.3173582934000008</c:v>
                </c:pt>
                <c:pt idx="22">
                  <c:v>4.8251465544</c:v>
                </c:pt>
                <c:pt idx="23">
                  <c:v>6.0315315706</c:v>
                </c:pt>
                <c:pt idx="24">
                  <c:v>8.1425895434</c:v>
                </c:pt>
                <c:pt idx="25">
                  <c:v>9.951935456600001</c:v>
                </c:pt>
                <c:pt idx="26">
                  <c:v>12.364551081600002</c:v>
                </c:pt>
                <c:pt idx="27">
                  <c:v>15.381054048</c:v>
                </c:pt>
                <c:pt idx="28">
                  <c:v>18.39663057</c:v>
                </c:pt>
                <c:pt idx="29">
                  <c:v>22.014395952</c:v>
                </c:pt>
                <c:pt idx="30">
                  <c:v>25.031516547999995</c:v>
                </c:pt>
                <c:pt idx="31">
                  <c:v>28.04709307</c:v>
                </c:pt>
                <c:pt idx="32">
                  <c:v>32.268591386</c:v>
                </c:pt>
                <c:pt idx="33">
                  <c:v>35.28416790799999</c:v>
                </c:pt>
                <c:pt idx="34">
                  <c:v>37.99865</c:v>
                </c:pt>
                <c:pt idx="35">
                  <c:v>41.014226522</c:v>
                </c:pt>
                <c:pt idx="36">
                  <c:v>44.029803044</c:v>
                </c:pt>
                <c:pt idx="37">
                  <c:v>46.744285135999995</c:v>
                </c:pt>
                <c:pt idx="38">
                  <c:v>50.062500162</c:v>
                </c:pt>
                <c:pt idx="39">
                  <c:v>51.569516386</c:v>
                </c:pt>
                <c:pt idx="40">
                  <c:v>54.283998478</c:v>
                </c:pt>
                <c:pt idx="41">
                  <c:v>57.299575</c:v>
                </c:pt>
                <c:pt idx="42">
                  <c:v>60.014057092</c:v>
                </c:pt>
                <c:pt idx="43">
                  <c:v>62.12480625</c:v>
                </c:pt>
                <c:pt idx="44">
                  <c:v>65.140382772</c:v>
                </c:pt>
                <c:pt idx="45">
                  <c:v>67.553770434</c:v>
                </c:pt>
                <c:pt idx="46">
                  <c:v>69.060786658</c:v>
                </c:pt>
                <c:pt idx="47">
                  <c:v>72.07636318</c:v>
                </c:pt>
                <c:pt idx="48">
                  <c:v>74.188656412</c:v>
                </c:pt>
                <c:pt idx="49">
                  <c:v>75.695672636</c:v>
                </c:pt>
                <c:pt idx="50">
                  <c:v>76.90159443</c:v>
                </c:pt>
                <c:pt idx="51">
                  <c:v>78.711249158</c:v>
                </c:pt>
                <c:pt idx="52">
                  <c:v>80.219809456</c:v>
                </c:pt>
                <c:pt idx="53">
                  <c:v>81.12463682</c:v>
                </c:pt>
                <c:pt idx="54">
                  <c:v>82.330558614</c:v>
                </c:pt>
                <c:pt idx="55">
                  <c:v>83.839118912</c:v>
                </c:pt>
                <c:pt idx="56">
                  <c:v>85.045040706</c:v>
                </c:pt>
                <c:pt idx="57">
                  <c:v>86.2509625</c:v>
                </c:pt>
                <c:pt idx="58">
                  <c:v>87.75952279799999</c:v>
                </c:pt>
                <c:pt idx="59">
                  <c:v>89.26653902199999</c:v>
                </c:pt>
                <c:pt idx="60">
                  <c:v>90.77509932</c:v>
                </c:pt>
                <c:pt idx="61">
                  <c:v>92.584754048</c:v>
                </c:pt>
                <c:pt idx="62">
                  <c:v>93.790675842</c:v>
                </c:pt>
                <c:pt idx="63">
                  <c:v>94.99659763599999</c:v>
                </c:pt>
                <c:pt idx="64">
                  <c:v>96.50515793400001</c:v>
                </c:pt>
                <c:pt idx="65">
                  <c:v>98.01217415800001</c:v>
                </c:pt>
                <c:pt idx="66">
                  <c:v>99.218095952</c:v>
                </c:pt>
                <c:pt idx="67">
                  <c:v>100.42556182</c:v>
                </c:pt>
                <c:pt idx="68">
                  <c:v>101.932578044</c:v>
                </c:pt>
                <c:pt idx="69">
                  <c:v>103.742232772</c:v>
                </c:pt>
                <c:pt idx="70">
                  <c:v>104.948154566</c:v>
                </c:pt>
                <c:pt idx="71">
                  <c:v>106.456714864</c:v>
                </c:pt>
                <c:pt idx="72">
                  <c:v>107.361542228</c:v>
                </c:pt>
                <c:pt idx="73">
                  <c:v>107.662636658</c:v>
                </c:pt>
                <c:pt idx="74">
                  <c:v>107.965275162</c:v>
                </c:pt>
                <c:pt idx="75">
                  <c:v>107.965275162</c:v>
                </c:pt>
                <c:pt idx="76">
                  <c:v>107.965275162</c:v>
                </c:pt>
                <c:pt idx="77">
                  <c:v>107.965275162</c:v>
                </c:pt>
                <c:pt idx="78">
                  <c:v>107.965275162</c:v>
                </c:pt>
                <c:pt idx="79">
                  <c:v>107.965275162</c:v>
                </c:pt>
                <c:pt idx="80">
                  <c:v>107.965275162</c:v>
                </c:pt>
                <c:pt idx="81">
                  <c:v>107.965275162</c:v>
                </c:pt>
                <c:pt idx="82">
                  <c:v>107.965275162</c:v>
                </c:pt>
                <c:pt idx="83">
                  <c:v>107.965275162</c:v>
                </c:pt>
                <c:pt idx="84">
                  <c:v>107.965275162</c:v>
                </c:pt>
                <c:pt idx="85">
                  <c:v>107.965275162</c:v>
                </c:pt>
                <c:pt idx="86">
                  <c:v>107.965275162</c:v>
                </c:pt>
                <c:pt idx="87">
                  <c:v>107.965275162</c:v>
                </c:pt>
                <c:pt idx="88">
                  <c:v>107.965275162</c:v>
                </c:pt>
                <c:pt idx="89">
                  <c:v>107.965275162</c:v>
                </c:pt>
                <c:pt idx="90">
                  <c:v>107.965275162</c:v>
                </c:pt>
                <c:pt idx="91">
                  <c:v>107.965275162</c:v>
                </c:pt>
                <c:pt idx="92">
                  <c:v>107.965275162</c:v>
                </c:pt>
                <c:pt idx="93">
                  <c:v>107.965275162</c:v>
                </c:pt>
                <c:pt idx="94">
                  <c:v>107.965275162</c:v>
                </c:pt>
                <c:pt idx="95">
                  <c:v>107.965275162</c:v>
                </c:pt>
                <c:pt idx="96">
                  <c:v>107.965275162</c:v>
                </c:pt>
                <c:pt idx="97">
                  <c:v>107.965275162</c:v>
                </c:pt>
                <c:pt idx="98">
                  <c:v>107.965275162</c:v>
                </c:pt>
                <c:pt idx="99">
                  <c:v>107.965275162</c:v>
                </c:pt>
                <c:pt idx="100">
                  <c:v>107.965275162</c:v>
                </c:pt>
                <c:pt idx="101">
                  <c:v>107.965275162</c:v>
                </c:pt>
                <c:pt idx="102">
                  <c:v>107.965275162</c:v>
                </c:pt>
                <c:pt idx="103">
                  <c:v>107.965275162</c:v>
                </c:pt>
                <c:pt idx="104">
                  <c:v>107.965275162</c:v>
                </c:pt>
                <c:pt idx="105">
                  <c:v>107.965275162</c:v>
                </c:pt>
                <c:pt idx="106">
                  <c:v>107.965275162</c:v>
                </c:pt>
                <c:pt idx="107">
                  <c:v>107.965275162</c:v>
                </c:pt>
                <c:pt idx="108">
                  <c:v>107.965275162</c:v>
                </c:pt>
                <c:pt idx="109">
                  <c:v>107.965275162</c:v>
                </c:pt>
                <c:pt idx="110">
                  <c:v>107.965275162</c:v>
                </c:pt>
                <c:pt idx="111">
                  <c:v>107.965275162</c:v>
                </c:pt>
                <c:pt idx="112">
                  <c:v>107.965275162</c:v>
                </c:pt>
                <c:pt idx="113">
                  <c:v>107.965275162</c:v>
                </c:pt>
                <c:pt idx="114">
                  <c:v>107.965275162</c:v>
                </c:pt>
                <c:pt idx="115">
                  <c:v>107.965275162</c:v>
                </c:pt>
                <c:pt idx="116">
                  <c:v>107.965275162</c:v>
                </c:pt>
                <c:pt idx="117">
                  <c:v>107.965275162</c:v>
                </c:pt>
                <c:pt idx="118">
                  <c:v>107.965275162</c:v>
                </c:pt>
                <c:pt idx="119">
                  <c:v>107.965275162</c:v>
                </c:pt>
                <c:pt idx="120">
                  <c:v>107.965275162</c:v>
                </c:pt>
                <c:pt idx="121">
                  <c:v>107.965275162</c:v>
                </c:pt>
                <c:pt idx="122">
                  <c:v>107.662636658</c:v>
                </c:pt>
                <c:pt idx="123">
                  <c:v>106.456714864</c:v>
                </c:pt>
                <c:pt idx="124">
                  <c:v>104.948154566</c:v>
                </c:pt>
                <c:pt idx="125">
                  <c:v>102.83740540800001</c:v>
                </c:pt>
                <c:pt idx="126">
                  <c:v>100.42556182</c:v>
                </c:pt>
                <c:pt idx="127">
                  <c:v>98.314812662</c:v>
                </c:pt>
                <c:pt idx="128">
                  <c:v>95.60033057</c:v>
                </c:pt>
                <c:pt idx="129">
                  <c:v>93.186942908</c:v>
                </c:pt>
                <c:pt idx="130">
                  <c:v>91.37728818</c:v>
                </c:pt>
                <c:pt idx="131">
                  <c:v>89.26653902199999</c:v>
                </c:pt>
                <c:pt idx="132">
                  <c:v>86.854695434</c:v>
                </c:pt>
                <c:pt idx="133">
                  <c:v>84.74240220200001</c:v>
                </c:pt>
                <c:pt idx="134">
                  <c:v>82.631653044</c:v>
                </c:pt>
                <c:pt idx="135">
                  <c:v>80.520903886</c:v>
                </c:pt>
                <c:pt idx="136">
                  <c:v>78.10906029799999</c:v>
                </c:pt>
                <c:pt idx="137">
                  <c:v>75.99676706599999</c:v>
                </c:pt>
                <c:pt idx="138">
                  <c:v>74.188656412</c:v>
                </c:pt>
                <c:pt idx="139">
                  <c:v>71.77526875</c:v>
                </c:pt>
                <c:pt idx="140">
                  <c:v>69.965614022</c:v>
                </c:pt>
                <c:pt idx="141">
                  <c:v>67.854864864</c:v>
                </c:pt>
                <c:pt idx="142">
                  <c:v>66.045210136</c:v>
                </c:pt>
                <c:pt idx="143">
                  <c:v>64.235555408</c:v>
                </c:pt>
                <c:pt idx="144">
                  <c:v>61.82371182</c:v>
                </c:pt>
                <c:pt idx="145">
                  <c:v>60.014057092</c:v>
                </c:pt>
                <c:pt idx="146">
                  <c:v>57.903307934</c:v>
                </c:pt>
                <c:pt idx="147">
                  <c:v>55.791014702</c:v>
                </c:pt>
                <c:pt idx="148">
                  <c:v>53.680265544</c:v>
                </c:pt>
                <c:pt idx="149">
                  <c:v>51.569516386</c:v>
                </c:pt>
                <c:pt idx="150">
                  <c:v>49.759861658</c:v>
                </c:pt>
                <c:pt idx="151">
                  <c:v>47.6491125</c:v>
                </c:pt>
                <c:pt idx="152">
                  <c:v>45.538363342000004</c:v>
                </c:pt>
                <c:pt idx="153">
                  <c:v>43.728708614</c:v>
                </c:pt>
                <c:pt idx="154">
                  <c:v>41.617959456</c:v>
                </c:pt>
                <c:pt idx="155">
                  <c:v>40.109399157999995</c:v>
                </c:pt>
                <c:pt idx="156">
                  <c:v>38.602382934</c:v>
                </c:pt>
                <c:pt idx="157">
                  <c:v>36.490089702</c:v>
                </c:pt>
                <c:pt idx="158">
                  <c:v>34.681979048</c:v>
                </c:pt>
                <c:pt idx="159">
                  <c:v>32.872324320000004</c:v>
                </c:pt>
                <c:pt idx="160">
                  <c:v>31.363764021999998</c:v>
                </c:pt>
                <c:pt idx="161">
                  <c:v>29.554109294</c:v>
                </c:pt>
                <c:pt idx="162">
                  <c:v>28.04709307</c:v>
                </c:pt>
                <c:pt idx="163">
                  <c:v>26.237438341999997</c:v>
                </c:pt>
                <c:pt idx="164">
                  <c:v>24.728878044</c:v>
                </c:pt>
                <c:pt idx="165">
                  <c:v>23.221861819999997</c:v>
                </c:pt>
                <c:pt idx="166">
                  <c:v>21.412207092</c:v>
                </c:pt>
                <c:pt idx="167">
                  <c:v>20.206285297999997</c:v>
                </c:pt>
                <c:pt idx="168">
                  <c:v>18.697725</c:v>
                </c:pt>
                <c:pt idx="169">
                  <c:v>17.491803205999997</c:v>
                </c:pt>
                <c:pt idx="170">
                  <c:v>16.285881412000002</c:v>
                </c:pt>
                <c:pt idx="171">
                  <c:v>15.078415544000002</c:v>
                </c:pt>
                <c:pt idx="172">
                  <c:v>13.87249375</c:v>
                </c:pt>
                <c:pt idx="173">
                  <c:v>12.9678207934</c:v>
                </c:pt>
                <c:pt idx="174">
                  <c:v>11.7614357772</c:v>
                </c:pt>
                <c:pt idx="175">
                  <c:v>11.1583204728</c:v>
                </c:pt>
                <c:pt idx="176">
                  <c:v>10.253647516200001</c:v>
                </c:pt>
                <c:pt idx="177">
                  <c:v>9.348820152200002</c:v>
                </c:pt>
                <c:pt idx="178">
                  <c:v>8.7457048478</c:v>
                </c:pt>
                <c:pt idx="179">
                  <c:v>8.1425895434</c:v>
                </c:pt>
                <c:pt idx="180">
                  <c:v>7.539319831599999</c:v>
                </c:pt>
                <c:pt idx="181">
                  <c:v>6.936204527199999</c:v>
                </c:pt>
                <c:pt idx="182">
                  <c:v>6.634646875</c:v>
                </c:pt>
                <c:pt idx="183">
                  <c:v>6.3330892228</c:v>
                </c:pt>
                <c:pt idx="184">
                  <c:v>5.7299739184</c:v>
                </c:pt>
                <c:pt idx="185">
                  <c:v>5.428416266199999</c:v>
                </c:pt>
                <c:pt idx="186">
                  <c:v>5.1267042065999995</c:v>
                </c:pt>
                <c:pt idx="187">
                  <c:v>4.523588902199999</c:v>
                </c:pt>
                <c:pt idx="188">
                  <c:v>4.22203125</c:v>
                </c:pt>
                <c:pt idx="189">
                  <c:v>3.6189159456000004</c:v>
                </c:pt>
                <c:pt idx="190">
                  <c:v>3.3173582934000008</c:v>
                </c:pt>
                <c:pt idx="191">
                  <c:v>2.7140885816000004</c:v>
                </c:pt>
                <c:pt idx="192">
                  <c:v>2.4125309294</c:v>
                </c:pt>
                <c:pt idx="193">
                  <c:v>1.809415625</c:v>
                </c:pt>
                <c:pt idx="194">
                  <c:v>1.5078579728000003</c:v>
                </c:pt>
                <c:pt idx="195">
                  <c:v>1.2063003206</c:v>
                </c:pt>
                <c:pt idx="196">
                  <c:v>0.9046809054400002</c:v>
                </c:pt>
                <c:pt idx="197">
                  <c:v>0.6031078125</c:v>
                </c:pt>
                <c:pt idx="198">
                  <c:v>0.30153471956</c:v>
                </c:pt>
                <c:pt idx="199">
                  <c:v>0.30153471956</c:v>
                </c:pt>
                <c:pt idx="200">
                  <c:v>0.30153471956</c:v>
                </c:pt>
                <c:pt idx="201">
                  <c:v>-3.837337999990087E-05</c:v>
                </c:pt>
                <c:pt idx="202">
                  <c:v>-3.837337999990087E-05</c:v>
                </c:pt>
                <c:pt idx="203">
                  <c:v>-3.837337999990087E-05</c:v>
                </c:pt>
                <c:pt idx="204">
                  <c:v>-3.837337999990087E-05</c:v>
                </c:pt>
                <c:pt idx="205">
                  <c:v>-3.837337999990087E-05</c:v>
                </c:pt>
                <c:pt idx="206">
                  <c:v>-3.837337999990087E-05</c:v>
                </c:pt>
                <c:pt idx="207">
                  <c:v>-3.837337999990087E-05</c:v>
                </c:pt>
                <c:pt idx="208">
                  <c:v>-3.837337999990087E-05</c:v>
                </c:pt>
                <c:pt idx="209">
                  <c:v>-3.837337999990087E-05</c:v>
                </c:pt>
                <c:pt idx="210">
                  <c:v>-3.837337999990087E-05</c:v>
                </c:pt>
                <c:pt idx="211">
                  <c:v>-3.837337999990087E-05</c:v>
                </c:pt>
                <c:pt idx="212">
                  <c:v>-3.837337999990087E-05</c:v>
                </c:pt>
                <c:pt idx="213">
                  <c:v>-3.837337999990087E-05</c:v>
                </c:pt>
                <c:pt idx="214">
                  <c:v>-3.837337999990087E-05</c:v>
                </c:pt>
                <c:pt idx="215">
                  <c:v>-3.837337999990087E-05</c:v>
                </c:pt>
                <c:pt idx="216">
                  <c:v>-0.30162690705999995</c:v>
                </c:pt>
                <c:pt idx="217">
                  <c:v>-3.837337999990087E-05</c:v>
                </c:pt>
                <c:pt idx="218">
                  <c:v>-3.837337999990087E-05</c:v>
                </c:pt>
                <c:pt idx="219">
                  <c:v>-3.837337999990087E-05</c:v>
                </c:pt>
                <c:pt idx="220">
                  <c:v>-3.837337999990087E-05</c:v>
                </c:pt>
                <c:pt idx="221">
                  <c:v>-3.837337999990087E-05</c:v>
                </c:pt>
                <c:pt idx="222">
                  <c:v>-3.837337999990087E-05</c:v>
                </c:pt>
                <c:pt idx="223">
                  <c:v>-3.837337999990087E-05</c:v>
                </c:pt>
                <c:pt idx="224">
                  <c:v>-3.837337999990087E-05</c:v>
                </c:pt>
                <c:pt idx="225">
                  <c:v>-3.837337999990087E-05</c:v>
                </c:pt>
              </c:numCache>
            </c:numRef>
          </c:val>
          <c:smooth val="0"/>
        </c:ser>
        <c:marker val="1"/>
        <c:axId val="29440238"/>
        <c:axId val="63635551"/>
      </c:lineChart>
      <c:catAx>
        <c:axId val="29440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635551"/>
        <c:crosses val="autoZero"/>
        <c:auto val="1"/>
        <c:lblOffset val="100"/>
        <c:noMultiLvlLbl val="0"/>
      </c:catAx>
      <c:valAx>
        <c:axId val="636355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4402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0.0925</cdr:x>
      <cdr:y>0.0505</cdr:y>
    </cdr:from>
    <cdr:to>
      <cdr:x>0.58575</cdr:x>
      <cdr:y>0.143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104775"/>
          <a:ext cx="1047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Lb/Volt </a:t>
          </a:r>
          <a:r>
            <a:rPr lang="en-US" cap="none" sz="1550" b="0" i="0" u="none" baseline="0">
              <a:latin typeface="Arial"/>
              <a:ea typeface="Arial"/>
              <a:cs typeface="Arial"/>
            </a:rPr>
            <a:t>linearity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390525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0" y="1304925"/>
        <a:ext cx="50673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13</xdr:row>
      <xdr:rowOff>0</xdr:rowOff>
    </xdr:from>
    <xdr:to>
      <xdr:col>5</xdr:col>
      <xdr:colOff>419100</xdr:colOff>
      <xdr:row>13</xdr:row>
      <xdr:rowOff>152400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3495675" y="2105025"/>
          <a:ext cx="3810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End</a:t>
          </a:r>
        </a:p>
      </xdr:txBody>
    </xdr:sp>
    <xdr:clientData/>
  </xdr:twoCellAnchor>
  <xdr:twoCellAnchor>
    <xdr:from>
      <xdr:col>1</xdr:col>
      <xdr:colOff>438150</xdr:colOff>
      <xdr:row>14</xdr:row>
      <xdr:rowOff>0</xdr:rowOff>
    </xdr:from>
    <xdr:to>
      <xdr:col>1</xdr:col>
      <xdr:colOff>438150</xdr:colOff>
      <xdr:row>25</xdr:row>
      <xdr:rowOff>38100</xdr:rowOff>
    </xdr:to>
    <xdr:sp>
      <xdr:nvSpPr>
        <xdr:cNvPr id="3" name="Line 20"/>
        <xdr:cNvSpPr>
          <a:spLocks/>
        </xdr:cNvSpPr>
      </xdr:nvSpPr>
      <xdr:spPr>
        <a:xfrm>
          <a:off x="1171575" y="2266950"/>
          <a:ext cx="0" cy="1819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13</xdr:row>
      <xdr:rowOff>142875</xdr:rowOff>
    </xdr:from>
    <xdr:to>
      <xdr:col>5</xdr:col>
      <xdr:colOff>228600</xdr:colOff>
      <xdr:row>25</xdr:row>
      <xdr:rowOff>19050</xdr:rowOff>
    </xdr:to>
    <xdr:sp>
      <xdr:nvSpPr>
        <xdr:cNvPr id="4" name="Line 3"/>
        <xdr:cNvSpPr>
          <a:spLocks/>
        </xdr:cNvSpPr>
      </xdr:nvSpPr>
      <xdr:spPr>
        <a:xfrm>
          <a:off x="3686175" y="2247900"/>
          <a:ext cx="0" cy="1819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13</xdr:row>
      <xdr:rowOff>28575</xdr:rowOff>
    </xdr:from>
    <xdr:to>
      <xdr:col>2</xdr:col>
      <xdr:colOff>19050</xdr:colOff>
      <xdr:row>14</xdr:row>
      <xdr:rowOff>19050</xdr:rowOff>
    </xdr:to>
    <xdr:sp>
      <xdr:nvSpPr>
        <xdr:cNvPr id="5" name="TextBox 4"/>
        <xdr:cNvSpPr txBox="1">
          <a:spLocks noChangeArrowheads="1"/>
        </xdr:cNvSpPr>
      </xdr:nvSpPr>
      <xdr:spPr>
        <a:xfrm>
          <a:off x="981075" y="2133600"/>
          <a:ext cx="3810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Start</a:t>
          </a:r>
        </a:p>
      </xdr:txBody>
    </xdr:sp>
    <xdr:clientData/>
  </xdr:twoCellAnchor>
  <xdr:twoCellAnchor>
    <xdr:from>
      <xdr:col>12</xdr:col>
      <xdr:colOff>161925</xdr:colOff>
      <xdr:row>40</xdr:row>
      <xdr:rowOff>47625</xdr:rowOff>
    </xdr:from>
    <xdr:to>
      <xdr:col>15</xdr:col>
      <xdr:colOff>419100</xdr:colOff>
      <xdr:row>53</xdr:row>
      <xdr:rowOff>104775</xdr:rowOff>
    </xdr:to>
    <xdr:graphicFrame>
      <xdr:nvGraphicFramePr>
        <xdr:cNvPr id="6" name="Chart 21"/>
        <xdr:cNvGraphicFramePr/>
      </xdr:nvGraphicFramePr>
      <xdr:xfrm>
        <a:off x="8743950" y="6524625"/>
        <a:ext cx="212407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0</xdr:rowOff>
    </xdr:from>
    <xdr:to>
      <xdr:col>11</xdr:col>
      <xdr:colOff>352425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933575" y="2590800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3" max="3" width="13.421875" style="0" customWidth="1"/>
    <col min="8" max="8" width="11.140625" style="0" customWidth="1"/>
    <col min="9" max="9" width="19.00390625" style="0" customWidth="1"/>
    <col min="10" max="10" width="10.140625" style="0" customWidth="1"/>
    <col min="13" max="13" width="9.7109375" style="0" customWidth="1"/>
  </cols>
  <sheetData>
    <row r="1" spans="1:3" ht="12.75">
      <c r="A1" t="s">
        <v>91</v>
      </c>
      <c r="C1" t="s">
        <v>92</v>
      </c>
    </row>
    <row r="2" ht="12.75">
      <c r="C2" t="s">
        <v>70</v>
      </c>
    </row>
    <row r="3" ht="12.75">
      <c r="C3" t="s">
        <v>94</v>
      </c>
    </row>
    <row r="4" ht="12.75">
      <c r="C4" t="s">
        <v>90</v>
      </c>
    </row>
    <row r="5" ht="12.75">
      <c r="C5" t="s">
        <v>71</v>
      </c>
    </row>
    <row r="6" ht="12.75">
      <c r="C6" t="s">
        <v>86</v>
      </c>
    </row>
    <row r="8" spans="3:7" ht="12.75">
      <c r="C8" t="s">
        <v>8</v>
      </c>
      <c r="F8" t="s">
        <v>8</v>
      </c>
      <c r="G8" t="s">
        <v>8</v>
      </c>
    </row>
    <row r="9" spans="9:13" ht="12.75">
      <c r="I9" t="s">
        <v>52</v>
      </c>
      <c r="J9">
        <v>1</v>
      </c>
      <c r="K9">
        <v>2</v>
      </c>
      <c r="L9">
        <v>3</v>
      </c>
      <c r="M9">
        <v>4</v>
      </c>
    </row>
    <row r="10" spans="9:10" ht="12.75">
      <c r="I10" t="s">
        <v>15</v>
      </c>
      <c r="J10" s="6" t="s">
        <v>69</v>
      </c>
    </row>
    <row r="11" spans="9:10" ht="12.75">
      <c r="I11" t="s">
        <v>16</v>
      </c>
      <c r="J11" t="s">
        <v>87</v>
      </c>
    </row>
    <row r="12" spans="9:10" ht="12.75">
      <c r="I12" t="s">
        <v>17</v>
      </c>
      <c r="J12" t="s">
        <v>88</v>
      </c>
    </row>
    <row r="13" spans="11:19" ht="12.75">
      <c r="K13" t="s">
        <v>8</v>
      </c>
      <c r="N13" t="s">
        <v>47</v>
      </c>
      <c r="P13" t="s">
        <v>72</v>
      </c>
      <c r="R13">
        <v>1.24</v>
      </c>
      <c r="S13" t="s">
        <v>48</v>
      </c>
    </row>
    <row r="14" spans="9:18" ht="12.75">
      <c r="I14" t="s">
        <v>20</v>
      </c>
      <c r="J14">
        <v>1.875</v>
      </c>
      <c r="K14">
        <v>1.875</v>
      </c>
      <c r="L14">
        <v>1.875</v>
      </c>
      <c r="M14">
        <v>1.875</v>
      </c>
      <c r="N14" s="1">
        <f>SUM(J14:M14)</f>
        <v>7.5</v>
      </c>
      <c r="O14" t="s">
        <v>13</v>
      </c>
      <c r="P14" t="s">
        <v>8</v>
      </c>
      <c r="R14" t="s">
        <v>89</v>
      </c>
    </row>
    <row r="15" spans="9:16" ht="12.75">
      <c r="I15" t="s">
        <v>18</v>
      </c>
      <c r="J15">
        <v>1.15</v>
      </c>
      <c r="K15">
        <v>1.15</v>
      </c>
      <c r="L15">
        <v>1.15</v>
      </c>
      <c r="M15">
        <v>1.15</v>
      </c>
      <c r="N15" s="1">
        <f>AVERAGE(J15:M15)</f>
        <v>1.15</v>
      </c>
      <c r="O15" t="s">
        <v>13</v>
      </c>
      <c r="P15" t="s">
        <v>8</v>
      </c>
    </row>
    <row r="16" spans="9:15" ht="12.75">
      <c r="I16" t="s">
        <v>19</v>
      </c>
      <c r="J16">
        <v>0.399</v>
      </c>
      <c r="K16">
        <v>0.399</v>
      </c>
      <c r="L16">
        <v>0.399</v>
      </c>
      <c r="M16">
        <v>0.399</v>
      </c>
      <c r="N16" s="1">
        <f>AVERAGE(J16:M16)</f>
        <v>0.399</v>
      </c>
      <c r="O16" t="s">
        <v>60</v>
      </c>
    </row>
    <row r="17" spans="9:16" ht="12.75">
      <c r="I17" t="s">
        <v>56</v>
      </c>
      <c r="J17">
        <v>49.025</v>
      </c>
      <c r="K17">
        <v>49.025</v>
      </c>
      <c r="L17">
        <v>49.025</v>
      </c>
      <c r="M17">
        <v>49.025</v>
      </c>
      <c r="N17" s="1">
        <f>SUM(J17:M17)</f>
        <v>196.1</v>
      </c>
      <c r="O17" t="s">
        <v>26</v>
      </c>
      <c r="P17" t="s">
        <v>8</v>
      </c>
    </row>
    <row r="18" spans="9:15" ht="12.75">
      <c r="I18" t="s">
        <v>41</v>
      </c>
      <c r="J18">
        <f>(J15-J16)/2</f>
        <v>0.37549999999999994</v>
      </c>
      <c r="K18">
        <f>(K15-K16)/2</f>
        <v>0.37549999999999994</v>
      </c>
      <c r="L18">
        <f>(L15-L16)/2</f>
        <v>0.37549999999999994</v>
      </c>
      <c r="N18" s="1">
        <f>AVERAGE(J18:L18)</f>
        <v>0.37549999999999994</v>
      </c>
      <c r="O18" t="s">
        <v>13</v>
      </c>
    </row>
    <row r="19" spans="9:16" ht="12.75">
      <c r="I19" t="s">
        <v>46</v>
      </c>
      <c r="J19">
        <f>J17-(R13*J14)</f>
        <v>46.699999999999996</v>
      </c>
      <c r="K19">
        <f>K17-(R13*K14)</f>
        <v>46.699999999999996</v>
      </c>
      <c r="L19">
        <f>L17-(R13*L14)</f>
        <v>46.699999999999996</v>
      </c>
      <c r="M19">
        <f>M17-(R13*M14)</f>
        <v>46.699999999999996</v>
      </c>
      <c r="N19" s="1">
        <f>SUM(J19:M19)</f>
        <v>186.79999999999998</v>
      </c>
      <c r="O19" t="s">
        <v>26</v>
      </c>
      <c r="P19" t="s">
        <v>8</v>
      </c>
    </row>
    <row r="21" ht="12.75">
      <c r="I21" t="s">
        <v>11</v>
      </c>
    </row>
    <row r="22" spans="9:11" ht="12.75">
      <c r="I22" t="s">
        <v>21</v>
      </c>
      <c r="J22" s="1">
        <v>0.291</v>
      </c>
      <c r="K22" t="s">
        <v>13</v>
      </c>
    </row>
    <row r="23" spans="9:11" ht="12.75">
      <c r="I23" t="s">
        <v>22</v>
      </c>
      <c r="J23">
        <f>0.31</f>
        <v>0.31</v>
      </c>
      <c r="K23" t="s">
        <v>13</v>
      </c>
    </row>
    <row r="24" spans="9:11" ht="12.75">
      <c r="I24" t="s">
        <v>43</v>
      </c>
      <c r="J24" s="1">
        <f>J23-J22</f>
        <v>0.019000000000000017</v>
      </c>
      <c r="K24" t="s">
        <v>13</v>
      </c>
    </row>
    <row r="26" spans="10:11" ht="12.75">
      <c r="J26" t="s">
        <v>23</v>
      </c>
      <c r="K26" t="s">
        <v>25</v>
      </c>
    </row>
    <row r="27" spans="9:14" ht="12.75">
      <c r="I27" t="s">
        <v>10</v>
      </c>
      <c r="J27">
        <v>245</v>
      </c>
      <c r="K27">
        <v>850</v>
      </c>
      <c r="L27" t="s">
        <v>57</v>
      </c>
      <c r="N27" t="s">
        <v>49</v>
      </c>
    </row>
    <row r="28" spans="9:15" ht="12.75">
      <c r="I28" t="s">
        <v>24</v>
      </c>
      <c r="J28">
        <v>284</v>
      </c>
      <c r="K28">
        <v>1100</v>
      </c>
      <c r="N28" t="s">
        <v>37</v>
      </c>
      <c r="O28">
        <f>((J22/2)^2)*PI()</f>
        <v>0.06650830187465931</v>
      </c>
    </row>
    <row r="29" spans="9:15" ht="12.75">
      <c r="I29" t="s">
        <v>12</v>
      </c>
      <c r="J29">
        <v>239</v>
      </c>
      <c r="K29">
        <v>825</v>
      </c>
      <c r="L29" t="s">
        <v>8</v>
      </c>
      <c r="N29" t="s">
        <v>39</v>
      </c>
      <c r="O29">
        <f>C32/O28</f>
        <v>1623.3353148223505</v>
      </c>
    </row>
    <row r="30" spans="9:14" ht="12.75">
      <c r="I30" t="s">
        <v>40</v>
      </c>
      <c r="J30">
        <f>(N18/C34)</f>
        <v>0.59682119205298</v>
      </c>
      <c r="K30" t="s">
        <v>42</v>
      </c>
      <c r="N30" t="s">
        <v>50</v>
      </c>
    </row>
    <row r="31" ht="12.75">
      <c r="L31" t="s">
        <v>58</v>
      </c>
    </row>
    <row r="32" spans="1:7" ht="12.75">
      <c r="A32" t="s">
        <v>14</v>
      </c>
      <c r="C32" s="2">
        <f>MAX(Data!B10:B500)</f>
        <v>107.965275162</v>
      </c>
      <c r="D32" t="s">
        <v>34</v>
      </c>
      <c r="E32" t="s">
        <v>8</v>
      </c>
      <c r="G32" t="s">
        <v>8</v>
      </c>
    </row>
    <row r="33" spans="1:8" ht="12.75">
      <c r="A33" t="s">
        <v>2</v>
      </c>
      <c r="C33" s="2">
        <f>AVERAGE(Data!B36:B187)</f>
        <v>75.76550236681173</v>
      </c>
      <c r="D33" t="s">
        <v>31</v>
      </c>
      <c r="F33" t="s">
        <v>8</v>
      </c>
      <c r="G33" t="s">
        <v>8</v>
      </c>
      <c r="H33" t="s">
        <v>73</v>
      </c>
    </row>
    <row r="34" spans="1:8" ht="12.75">
      <c r="A34" t="s">
        <v>0</v>
      </c>
      <c r="C34" s="2">
        <f>(187-36)/240</f>
        <v>0.6291666666666667</v>
      </c>
      <c r="D34" t="s">
        <v>35</v>
      </c>
      <c r="H34" t="s">
        <v>74</v>
      </c>
    </row>
    <row r="35" spans="1:8" ht="12.75">
      <c r="A35" t="s">
        <v>3</v>
      </c>
      <c r="C35" s="2">
        <f>((SUM(Data!B36:B187))/240)</f>
        <v>47.98481816564743</v>
      </c>
      <c r="D35" t="s">
        <v>4</v>
      </c>
      <c r="F35" t="s">
        <v>8</v>
      </c>
      <c r="H35" t="s">
        <v>8</v>
      </c>
    </row>
    <row r="36" spans="3:9" ht="12.75">
      <c r="C36" s="2">
        <f>C35*4.448</f>
        <v>213.4364712007998</v>
      </c>
      <c r="D36" t="s">
        <v>5</v>
      </c>
      <c r="H36" t="s">
        <v>93</v>
      </c>
      <c r="I36" s="4"/>
    </row>
    <row r="37" spans="1:8" ht="12.75">
      <c r="A37" t="s">
        <v>6</v>
      </c>
      <c r="C37" s="1">
        <f>N19/1000</f>
        <v>0.1868</v>
      </c>
      <c r="D37" t="s">
        <v>55</v>
      </c>
      <c r="G37" t="s">
        <v>59</v>
      </c>
      <c r="H37" t="s">
        <v>73</v>
      </c>
    </row>
    <row r="38" spans="1:8" ht="12.75">
      <c r="A38" t="s">
        <v>8</v>
      </c>
      <c r="C38" s="4">
        <f>C37/453.54*1000</f>
        <v>0.4118710587820258</v>
      </c>
      <c r="D38" t="s">
        <v>9</v>
      </c>
      <c r="H38" t="s">
        <v>28</v>
      </c>
    </row>
    <row r="39" spans="1:8" ht="12.75">
      <c r="A39" t="s">
        <v>7</v>
      </c>
      <c r="C39" s="2">
        <f>(C36/C37)/9.8</f>
        <v>116.5911764196127</v>
      </c>
      <c r="D39" t="s">
        <v>1</v>
      </c>
      <c r="H39" t="s">
        <v>75</v>
      </c>
    </row>
    <row r="40" spans="8:12" ht="12.75">
      <c r="H40" t="s">
        <v>51</v>
      </c>
      <c r="I40" t="s">
        <v>27</v>
      </c>
      <c r="J40" t="s">
        <v>29</v>
      </c>
      <c r="K40" t="s">
        <v>30</v>
      </c>
      <c r="L40" t="s">
        <v>45</v>
      </c>
    </row>
    <row r="41" spans="1:9" ht="12.75">
      <c r="A41" s="5"/>
      <c r="H41">
        <v>0</v>
      </c>
      <c r="I41" s="4">
        <v>0</v>
      </c>
    </row>
    <row r="42" spans="8:12" ht="12.75">
      <c r="H42">
        <v>3.15</v>
      </c>
      <c r="I42" s="4">
        <v>0.195</v>
      </c>
      <c r="J42">
        <f aca="true" t="shared" si="0" ref="J42:J48">(I42)/H42</f>
        <v>0.06190476190476191</v>
      </c>
      <c r="K42">
        <f aca="true" t="shared" si="1" ref="K42:K48">1/J42</f>
        <v>16.153846153846153</v>
      </c>
      <c r="L42">
        <f>1/((I42-I41)/H42)</f>
        <v>16.153846153846153</v>
      </c>
    </row>
    <row r="43" spans="8:12" ht="12.75">
      <c r="H43">
        <v>13.15</v>
      </c>
      <c r="I43" s="4">
        <v>0.859</v>
      </c>
      <c r="J43">
        <f t="shared" si="0"/>
        <v>0.0653231939163498</v>
      </c>
      <c r="K43">
        <f t="shared" si="1"/>
        <v>15.30849825378347</v>
      </c>
      <c r="L43">
        <f>1/((I43-I41)/H43)</f>
        <v>15.30849825378347</v>
      </c>
    </row>
    <row r="44" spans="1:12" ht="12.75">
      <c r="A44" t="s">
        <v>33</v>
      </c>
      <c r="H44">
        <v>23.15</v>
      </c>
      <c r="I44" s="4">
        <v>1.504</v>
      </c>
      <c r="J44">
        <f t="shared" si="0"/>
        <v>0.06496760259179266</v>
      </c>
      <c r="K44">
        <f t="shared" si="1"/>
        <v>15.392287234042554</v>
      </c>
      <c r="L44">
        <f>1/((I44-I41)/H44)</f>
        <v>15.392287234042554</v>
      </c>
    </row>
    <row r="45" spans="1:12" ht="12.75">
      <c r="A45" t="s">
        <v>36</v>
      </c>
      <c r="H45">
        <v>33.15</v>
      </c>
      <c r="I45" s="4">
        <v>2.188</v>
      </c>
      <c r="J45">
        <f t="shared" si="0"/>
        <v>0.06600301659125189</v>
      </c>
      <c r="K45">
        <f t="shared" si="1"/>
        <v>15.150822669104203</v>
      </c>
      <c r="L45">
        <f>1/((I45-I41)/H45)</f>
        <v>15.150822669104203</v>
      </c>
    </row>
    <row r="46" spans="1:12" ht="12.75">
      <c r="A46" t="s">
        <v>8</v>
      </c>
      <c r="H46">
        <v>43.15</v>
      </c>
      <c r="I46" s="4">
        <v>2.793</v>
      </c>
      <c r="J46">
        <f t="shared" si="0"/>
        <v>0.0647276940903824</v>
      </c>
      <c r="K46">
        <f t="shared" si="1"/>
        <v>15.449337629788754</v>
      </c>
      <c r="L46">
        <f>1/((I46-I41)/H46)</f>
        <v>15.449337629788754</v>
      </c>
    </row>
    <row r="47" spans="1:12" ht="12.75">
      <c r="A47" t="s">
        <v>8</v>
      </c>
      <c r="G47" t="s">
        <v>8</v>
      </c>
      <c r="H47">
        <v>53.15</v>
      </c>
      <c r="I47" s="4">
        <v>3.379</v>
      </c>
      <c r="J47">
        <f t="shared" si="0"/>
        <v>0.06357478833490122</v>
      </c>
      <c r="K47">
        <f t="shared" si="1"/>
        <v>15.729505770938147</v>
      </c>
      <c r="L47">
        <f>1/((I47-I41)/H47)</f>
        <v>15.729505770938147</v>
      </c>
    </row>
    <row r="48" spans="8:12" ht="12.75">
      <c r="H48">
        <v>63.15</v>
      </c>
      <c r="I48" s="4">
        <v>4.238</v>
      </c>
      <c r="J48">
        <f t="shared" si="0"/>
        <v>0.06711005542359462</v>
      </c>
      <c r="K48">
        <f t="shared" si="1"/>
        <v>14.900896649362906</v>
      </c>
      <c r="L48">
        <f>1/((I48-I41)/H48)</f>
        <v>14.900896649362906</v>
      </c>
    </row>
    <row r="49" spans="8:12" ht="12.75">
      <c r="H49">
        <v>73.15</v>
      </c>
      <c r="I49" s="4" t="s">
        <v>83</v>
      </c>
      <c r="J49" t="s">
        <v>8</v>
      </c>
      <c r="K49" t="s">
        <v>8</v>
      </c>
      <c r="L49" t="s">
        <v>8</v>
      </c>
    </row>
    <row r="50" spans="1:12" ht="12.75">
      <c r="A50" t="s">
        <v>61</v>
      </c>
      <c r="H50">
        <v>83.15</v>
      </c>
      <c r="I50" s="4" t="s">
        <v>83</v>
      </c>
      <c r="J50" t="s">
        <v>8</v>
      </c>
      <c r="K50" t="s">
        <v>8</v>
      </c>
      <c r="L50" t="s">
        <v>8</v>
      </c>
    </row>
    <row r="51" spans="1:12" ht="12.75">
      <c r="A51" t="s">
        <v>62</v>
      </c>
      <c r="B51">
        <v>8.439</v>
      </c>
      <c r="C51" t="s">
        <v>65</v>
      </c>
      <c r="D51">
        <f>B52-B51</f>
        <v>0.4800000000000004</v>
      </c>
      <c r="E51" t="s">
        <v>66</v>
      </c>
      <c r="H51">
        <v>93.15</v>
      </c>
      <c r="I51" s="4" t="s">
        <v>83</v>
      </c>
      <c r="J51" t="s">
        <v>8</v>
      </c>
      <c r="K51" t="s">
        <v>8</v>
      </c>
      <c r="L51" t="s">
        <v>8</v>
      </c>
    </row>
    <row r="52" spans="1:12" ht="12.75">
      <c r="A52" t="s">
        <v>63</v>
      </c>
      <c r="B52">
        <v>8.919</v>
      </c>
      <c r="I52">
        <v>0</v>
      </c>
      <c r="J52">
        <f>AVERAGE(J44:J50)</f>
        <v>0.06527663140638455</v>
      </c>
      <c r="K52">
        <f>AVERAGE(K44:K51)</f>
        <v>15.324569990647314</v>
      </c>
      <c r="L52">
        <f>AVERAGE(L42:L48)</f>
        <v>15.440742051552311</v>
      </c>
    </row>
    <row r="53" spans="1:5" ht="12.75">
      <c r="A53" t="s">
        <v>64</v>
      </c>
      <c r="B53">
        <v>9.519</v>
      </c>
      <c r="C53" t="s">
        <v>0</v>
      </c>
      <c r="D53">
        <f>B53-B52</f>
        <v>0.5999999999999996</v>
      </c>
      <c r="E53" t="s">
        <v>66</v>
      </c>
    </row>
    <row r="58" ht="12.75">
      <c r="D58" s="2"/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8"/>
  <sheetViews>
    <sheetView workbookViewId="0" topLeftCell="A1">
      <selection activeCell="A1" sqref="A1"/>
    </sheetView>
  </sheetViews>
  <sheetFormatPr defaultColWidth="9.140625" defaultRowHeight="12.75"/>
  <cols>
    <col min="2" max="2" width="11.140625" style="0" bestFit="1" customWidth="1"/>
  </cols>
  <sheetData>
    <row r="1" ht="12.75">
      <c r="A1" t="s">
        <v>67</v>
      </c>
    </row>
    <row r="2" ht="12.75">
      <c r="A2" t="s">
        <v>68</v>
      </c>
    </row>
    <row r="9" spans="1:5" ht="12.75">
      <c r="A9" t="s">
        <v>27</v>
      </c>
      <c r="B9" t="s">
        <v>32</v>
      </c>
      <c r="D9" t="s">
        <v>38</v>
      </c>
      <c r="E9" t="s">
        <v>44</v>
      </c>
    </row>
    <row r="10" spans="1:5" ht="12.75">
      <c r="A10" s="7">
        <v>0.039063</v>
      </c>
      <c r="B10" s="1">
        <f>(A10*15.44074)-0.6032</f>
        <v>-3.837337999990087E-05</v>
      </c>
      <c r="D10" s="2">
        <f>MAX(B10:B384)</f>
        <v>107.965275162</v>
      </c>
      <c r="E10">
        <f>D10/10</f>
        <v>10.7965275162</v>
      </c>
    </row>
    <row r="11" spans="1:2" ht="12.75">
      <c r="A11" s="7">
        <v>0.039063</v>
      </c>
      <c r="B11" s="1">
        <f aca="true" t="shared" si="0" ref="B11:B74">(A11*15.44074)-0.6032</f>
        <v>-3.837337999990087E-05</v>
      </c>
    </row>
    <row r="12" spans="1:2" ht="12.75">
      <c r="A12" s="7">
        <v>0.039063</v>
      </c>
      <c r="B12" s="1">
        <f t="shared" si="0"/>
        <v>-3.837337999990087E-05</v>
      </c>
    </row>
    <row r="13" spans="1:4" ht="12.75">
      <c r="A13" s="7">
        <v>0.039063</v>
      </c>
      <c r="B13" s="1">
        <f t="shared" si="0"/>
        <v>-3.837337999990087E-05</v>
      </c>
      <c r="D13" t="s">
        <v>8</v>
      </c>
    </row>
    <row r="14" spans="1:4" ht="12.75">
      <c r="A14" s="7">
        <v>0.039063</v>
      </c>
      <c r="B14" s="1">
        <f t="shared" si="0"/>
        <v>-3.837337999990087E-05</v>
      </c>
      <c r="D14" t="s">
        <v>8</v>
      </c>
    </row>
    <row r="15" spans="1:4" ht="12.75">
      <c r="A15" s="7">
        <v>0.039063</v>
      </c>
      <c r="B15" s="1">
        <f t="shared" si="0"/>
        <v>-3.837337999990087E-05</v>
      </c>
      <c r="D15" t="s">
        <v>8</v>
      </c>
    </row>
    <row r="16" spans="1:2" ht="12.75">
      <c r="A16" s="7">
        <v>0.039063</v>
      </c>
      <c r="B16" s="1">
        <f t="shared" si="0"/>
        <v>-3.837337999990087E-05</v>
      </c>
    </row>
    <row r="17" spans="1:2" ht="12.75">
      <c r="A17" s="7">
        <v>0.039063</v>
      </c>
      <c r="B17" s="1">
        <f t="shared" si="0"/>
        <v>-3.837337999990087E-05</v>
      </c>
    </row>
    <row r="18" spans="1:2" ht="12.75">
      <c r="A18" s="7">
        <v>0.039063</v>
      </c>
      <c r="B18" s="1">
        <f t="shared" si="0"/>
        <v>-3.837337999990087E-05</v>
      </c>
    </row>
    <row r="19" spans="1:2" ht="12.75">
      <c r="A19" s="7">
        <v>0.039063</v>
      </c>
      <c r="B19" s="1">
        <f t="shared" si="0"/>
        <v>-3.837337999990087E-05</v>
      </c>
    </row>
    <row r="20" spans="1:2" ht="12.75">
      <c r="A20" s="7">
        <v>0.039063</v>
      </c>
      <c r="B20" s="1">
        <f t="shared" si="0"/>
        <v>-3.837337999990087E-05</v>
      </c>
    </row>
    <row r="21" spans="1:2" ht="12.75">
      <c r="A21" s="7">
        <v>0.039063</v>
      </c>
      <c r="B21" s="1">
        <f t="shared" si="0"/>
        <v>-3.837337999990087E-05</v>
      </c>
    </row>
    <row r="22" spans="1:2" ht="12.75">
      <c r="A22" s="7">
        <v>0.039063</v>
      </c>
      <c r="B22" s="1">
        <f t="shared" si="0"/>
        <v>-3.837337999990087E-05</v>
      </c>
    </row>
    <row r="23" spans="1:2" ht="12.75">
      <c r="A23" s="7">
        <v>0.039063</v>
      </c>
      <c r="B23" s="1">
        <f t="shared" si="0"/>
        <v>-3.837337999990087E-05</v>
      </c>
    </row>
    <row r="24" spans="1:2" ht="12.75">
      <c r="A24" s="7">
        <v>0.039063</v>
      </c>
      <c r="B24" s="1">
        <f t="shared" si="0"/>
        <v>-3.837337999990087E-05</v>
      </c>
    </row>
    <row r="25" spans="1:2" ht="12.75">
      <c r="A25" s="7">
        <v>0.039063</v>
      </c>
      <c r="B25" s="1">
        <f t="shared" si="0"/>
        <v>-3.837337999990087E-05</v>
      </c>
    </row>
    <row r="26" spans="1:2" ht="12.75">
      <c r="A26" s="7">
        <v>0.039063</v>
      </c>
      <c r="B26" s="1">
        <f t="shared" si="0"/>
        <v>-3.837337999990087E-05</v>
      </c>
    </row>
    <row r="27" spans="1:2" ht="12.75">
      <c r="A27" s="7">
        <v>0.058594</v>
      </c>
      <c r="B27" s="1">
        <f t="shared" si="0"/>
        <v>0.30153471956</v>
      </c>
    </row>
    <row r="28" spans="1:2" ht="12.75">
      <c r="A28" s="7">
        <v>0.058594</v>
      </c>
      <c r="B28" s="1">
        <f t="shared" si="0"/>
        <v>0.30153471956</v>
      </c>
    </row>
    <row r="29" spans="1:2" ht="12.75">
      <c r="A29" s="7">
        <v>0.097656</v>
      </c>
      <c r="B29" s="1">
        <f t="shared" si="0"/>
        <v>0.9046809054400002</v>
      </c>
    </row>
    <row r="30" spans="1:2" ht="12.75">
      <c r="A30" s="7">
        <v>0.15625</v>
      </c>
      <c r="B30" s="1">
        <f t="shared" si="0"/>
        <v>1.809415625</v>
      </c>
    </row>
    <row r="31" spans="1:2" ht="12.75">
      <c r="A31" s="7">
        <v>0.25391</v>
      </c>
      <c r="B31" s="1">
        <f t="shared" si="0"/>
        <v>3.3173582934000008</v>
      </c>
    </row>
    <row r="32" spans="1:2" ht="12.75">
      <c r="A32" s="7">
        <v>0.35156</v>
      </c>
      <c r="B32" s="1">
        <f t="shared" si="0"/>
        <v>4.8251465544</v>
      </c>
    </row>
    <row r="33" spans="1:2" ht="12.75">
      <c r="A33" s="7">
        <v>0.42969</v>
      </c>
      <c r="B33" s="1">
        <f t="shared" si="0"/>
        <v>6.0315315706</v>
      </c>
    </row>
    <row r="34" spans="1:2" ht="12.75">
      <c r="A34" s="7">
        <v>0.56641</v>
      </c>
      <c r="B34" s="1">
        <f t="shared" si="0"/>
        <v>8.1425895434</v>
      </c>
    </row>
    <row r="35" spans="1:2" ht="12.75">
      <c r="A35" s="7">
        <v>0.68359</v>
      </c>
      <c r="B35" s="1">
        <f t="shared" si="0"/>
        <v>9.951935456600001</v>
      </c>
    </row>
    <row r="36" spans="1:3" ht="12.75">
      <c r="A36" s="7">
        <v>0.83984</v>
      </c>
      <c r="B36" s="1">
        <f t="shared" si="0"/>
        <v>12.364551081600002</v>
      </c>
      <c r="C36" t="s">
        <v>53</v>
      </c>
    </row>
    <row r="37" spans="1:2" ht="12.75">
      <c r="A37" s="7">
        <v>1.0352</v>
      </c>
      <c r="B37" s="1">
        <f t="shared" si="0"/>
        <v>15.381054048</v>
      </c>
    </row>
    <row r="38" spans="1:2" ht="12.75">
      <c r="A38" s="7">
        <v>1.2305</v>
      </c>
      <c r="B38" s="1">
        <f t="shared" si="0"/>
        <v>18.39663057</v>
      </c>
    </row>
    <row r="39" spans="1:2" ht="12.75">
      <c r="A39" s="7">
        <v>1.4648</v>
      </c>
      <c r="B39" s="1">
        <f t="shared" si="0"/>
        <v>22.014395952</v>
      </c>
    </row>
    <row r="40" spans="1:2" ht="12.75">
      <c r="A40" s="7">
        <v>1.6602</v>
      </c>
      <c r="B40" s="1">
        <f t="shared" si="0"/>
        <v>25.031516547999995</v>
      </c>
    </row>
    <row r="41" spans="1:2" ht="12.75">
      <c r="A41" s="7">
        <v>1.8555</v>
      </c>
      <c r="B41" s="1">
        <f t="shared" si="0"/>
        <v>28.04709307</v>
      </c>
    </row>
    <row r="42" spans="1:2" ht="12.75">
      <c r="A42" s="7">
        <v>2.1289</v>
      </c>
      <c r="B42" s="1">
        <f t="shared" si="0"/>
        <v>32.268591386</v>
      </c>
    </row>
    <row r="43" spans="1:2" ht="12.75">
      <c r="A43" s="7">
        <v>2.3242</v>
      </c>
      <c r="B43" s="1">
        <f t="shared" si="0"/>
        <v>35.28416790799999</v>
      </c>
    </row>
    <row r="44" spans="1:2" ht="12.75">
      <c r="A44" s="7">
        <v>2.5</v>
      </c>
      <c r="B44" s="1">
        <f t="shared" si="0"/>
        <v>37.99865</v>
      </c>
    </row>
    <row r="45" spans="1:2" ht="12.75">
      <c r="A45" s="7">
        <v>2.6953</v>
      </c>
      <c r="B45" s="1">
        <f t="shared" si="0"/>
        <v>41.014226522</v>
      </c>
    </row>
    <row r="46" spans="1:2" ht="12.75">
      <c r="A46" s="7">
        <v>2.8906</v>
      </c>
      <c r="B46" s="1">
        <f t="shared" si="0"/>
        <v>44.029803044</v>
      </c>
    </row>
    <row r="47" spans="1:2" ht="12.75">
      <c r="A47" s="7">
        <v>3.0664</v>
      </c>
      <c r="B47" s="1">
        <f t="shared" si="0"/>
        <v>46.744285135999995</v>
      </c>
    </row>
    <row r="48" spans="1:2" ht="12.75">
      <c r="A48" s="7">
        <v>3.2813</v>
      </c>
      <c r="B48" s="1">
        <f t="shared" si="0"/>
        <v>50.062500162</v>
      </c>
    </row>
    <row r="49" spans="1:2" ht="12.75">
      <c r="A49" s="7">
        <v>3.3789</v>
      </c>
      <c r="B49" s="1">
        <f t="shared" si="0"/>
        <v>51.569516386</v>
      </c>
    </row>
    <row r="50" spans="1:2" ht="12.75">
      <c r="A50" s="7">
        <v>3.5547</v>
      </c>
      <c r="B50" s="1">
        <f t="shared" si="0"/>
        <v>54.283998478</v>
      </c>
    </row>
    <row r="51" spans="1:2" ht="12.75">
      <c r="A51" s="7">
        <v>3.75</v>
      </c>
      <c r="B51" s="1">
        <f t="shared" si="0"/>
        <v>57.299575</v>
      </c>
    </row>
    <row r="52" spans="1:2" ht="12.75">
      <c r="A52" s="7">
        <v>3.9258</v>
      </c>
      <c r="B52" s="1">
        <f t="shared" si="0"/>
        <v>60.014057092</v>
      </c>
    </row>
    <row r="53" spans="1:2" ht="12.75">
      <c r="A53" s="7">
        <v>4.0625</v>
      </c>
      <c r="B53" s="1">
        <f t="shared" si="0"/>
        <v>62.12480625</v>
      </c>
    </row>
    <row r="54" spans="1:2" ht="12.75">
      <c r="A54" s="7">
        <v>4.2578</v>
      </c>
      <c r="B54" s="1">
        <f t="shared" si="0"/>
        <v>65.140382772</v>
      </c>
    </row>
    <row r="55" spans="1:2" ht="12.75">
      <c r="A55" s="7">
        <v>4.4141</v>
      </c>
      <c r="B55" s="1">
        <f t="shared" si="0"/>
        <v>67.553770434</v>
      </c>
    </row>
    <row r="56" spans="1:2" ht="12.75">
      <c r="A56" s="7">
        <v>4.5117</v>
      </c>
      <c r="B56" s="1">
        <f t="shared" si="0"/>
        <v>69.060786658</v>
      </c>
    </row>
    <row r="57" spans="1:2" ht="12.75">
      <c r="A57" s="7">
        <v>4.707</v>
      </c>
      <c r="B57" s="1">
        <f t="shared" si="0"/>
        <v>72.07636318</v>
      </c>
    </row>
    <row r="58" spans="1:2" ht="12.75">
      <c r="A58" s="7">
        <v>4.8438</v>
      </c>
      <c r="B58" s="1">
        <f t="shared" si="0"/>
        <v>74.188656412</v>
      </c>
    </row>
    <row r="59" spans="1:2" ht="12.75">
      <c r="A59" s="7">
        <v>4.9414</v>
      </c>
      <c r="B59" s="1">
        <f t="shared" si="0"/>
        <v>75.695672636</v>
      </c>
    </row>
    <row r="60" spans="1:2" ht="12.75">
      <c r="A60" s="7">
        <v>5.0195</v>
      </c>
      <c r="B60" s="1">
        <f t="shared" si="0"/>
        <v>76.90159443</v>
      </c>
    </row>
    <row r="61" spans="1:2" ht="12.75">
      <c r="A61" s="7">
        <v>5.1367</v>
      </c>
      <c r="B61" s="1">
        <f t="shared" si="0"/>
        <v>78.711249158</v>
      </c>
    </row>
    <row r="62" spans="1:2" ht="12.75">
      <c r="A62" s="7">
        <v>5.2344</v>
      </c>
      <c r="B62" s="1">
        <f t="shared" si="0"/>
        <v>80.219809456</v>
      </c>
    </row>
    <row r="63" spans="1:2" ht="12.75">
      <c r="A63" s="7">
        <v>5.293</v>
      </c>
      <c r="B63" s="1">
        <f t="shared" si="0"/>
        <v>81.12463682</v>
      </c>
    </row>
    <row r="64" spans="1:2" ht="12.75">
      <c r="A64" s="7">
        <v>5.3711</v>
      </c>
      <c r="B64" s="1">
        <f t="shared" si="0"/>
        <v>82.330558614</v>
      </c>
    </row>
    <row r="65" spans="1:2" ht="12.75">
      <c r="A65" s="7">
        <v>5.4688</v>
      </c>
      <c r="B65" s="1">
        <f t="shared" si="0"/>
        <v>83.839118912</v>
      </c>
    </row>
    <row r="66" spans="1:2" ht="12.75">
      <c r="A66" s="7">
        <v>5.5469</v>
      </c>
      <c r="B66" s="1">
        <f t="shared" si="0"/>
        <v>85.045040706</v>
      </c>
    </row>
    <row r="67" spans="1:2" ht="12.75">
      <c r="A67" s="7">
        <v>5.625</v>
      </c>
      <c r="B67" s="1">
        <f t="shared" si="0"/>
        <v>86.2509625</v>
      </c>
    </row>
    <row r="68" spans="1:2" ht="12.75">
      <c r="A68" s="7">
        <v>5.7227</v>
      </c>
      <c r="B68" s="1">
        <f t="shared" si="0"/>
        <v>87.75952279799999</v>
      </c>
    </row>
    <row r="69" spans="1:2" ht="12.75">
      <c r="A69" s="7">
        <v>5.8203</v>
      </c>
      <c r="B69" s="1">
        <f t="shared" si="0"/>
        <v>89.26653902199999</v>
      </c>
    </row>
    <row r="70" spans="1:2" ht="12.75">
      <c r="A70" s="7">
        <v>5.918</v>
      </c>
      <c r="B70" s="1">
        <f t="shared" si="0"/>
        <v>90.77509932</v>
      </c>
    </row>
    <row r="71" spans="1:2" ht="12.75">
      <c r="A71" s="7">
        <v>6.0352</v>
      </c>
      <c r="B71" s="1">
        <f t="shared" si="0"/>
        <v>92.584754048</v>
      </c>
    </row>
    <row r="72" spans="1:2" ht="12.75">
      <c r="A72" s="7">
        <v>6.1133</v>
      </c>
      <c r="B72" s="1">
        <f t="shared" si="0"/>
        <v>93.790675842</v>
      </c>
    </row>
    <row r="73" spans="1:2" ht="12.75">
      <c r="A73" s="7">
        <v>6.1914</v>
      </c>
      <c r="B73" s="1">
        <f t="shared" si="0"/>
        <v>94.99659763599999</v>
      </c>
    </row>
    <row r="74" spans="1:2" ht="12.75">
      <c r="A74" s="7">
        <v>6.2891</v>
      </c>
      <c r="B74" s="1">
        <f t="shared" si="0"/>
        <v>96.50515793400001</v>
      </c>
    </row>
    <row r="75" spans="1:2" ht="12.75">
      <c r="A75" s="7">
        <v>6.3867</v>
      </c>
      <c r="B75" s="1">
        <f aca="true" t="shared" si="1" ref="B75:B138">(A75*15.44074)-0.6032</f>
        <v>98.01217415800001</v>
      </c>
    </row>
    <row r="76" spans="1:2" ht="12.75">
      <c r="A76" s="7">
        <v>6.4648</v>
      </c>
      <c r="B76" s="1">
        <f t="shared" si="1"/>
        <v>99.218095952</v>
      </c>
    </row>
    <row r="77" spans="1:2" ht="12.75">
      <c r="A77" s="7">
        <v>6.543</v>
      </c>
      <c r="B77" s="1">
        <f t="shared" si="1"/>
        <v>100.42556182</v>
      </c>
    </row>
    <row r="78" spans="1:2" ht="12.75">
      <c r="A78" s="7">
        <v>6.6406</v>
      </c>
      <c r="B78" s="1">
        <f t="shared" si="1"/>
        <v>101.932578044</v>
      </c>
    </row>
    <row r="79" spans="1:2" ht="12.75">
      <c r="A79" s="7">
        <v>6.7578</v>
      </c>
      <c r="B79" s="1">
        <f t="shared" si="1"/>
        <v>103.742232772</v>
      </c>
    </row>
    <row r="80" spans="1:2" ht="12.75">
      <c r="A80" s="7">
        <v>6.8359</v>
      </c>
      <c r="B80" s="1">
        <f t="shared" si="1"/>
        <v>104.948154566</v>
      </c>
    </row>
    <row r="81" spans="1:2" ht="12.75">
      <c r="A81" s="7">
        <v>6.9336</v>
      </c>
      <c r="B81" s="1">
        <f t="shared" si="1"/>
        <v>106.456714864</v>
      </c>
    </row>
    <row r="82" spans="1:2" ht="12.75">
      <c r="A82" s="7">
        <v>6.9922</v>
      </c>
      <c r="B82" s="1">
        <f t="shared" si="1"/>
        <v>107.361542228</v>
      </c>
    </row>
    <row r="83" spans="1:2" ht="12.75">
      <c r="A83" s="7">
        <v>7.0117</v>
      </c>
      <c r="B83" s="1">
        <f t="shared" si="1"/>
        <v>107.662636658</v>
      </c>
    </row>
    <row r="84" spans="1:2" ht="12.75">
      <c r="A84" s="7">
        <v>7.0313</v>
      </c>
      <c r="B84" s="1">
        <f t="shared" si="1"/>
        <v>107.965275162</v>
      </c>
    </row>
    <row r="85" spans="1:2" ht="12.75">
      <c r="A85" s="7">
        <v>7.0313</v>
      </c>
      <c r="B85" s="1">
        <f t="shared" si="1"/>
        <v>107.965275162</v>
      </c>
    </row>
    <row r="86" spans="1:2" ht="12.75">
      <c r="A86" s="7">
        <v>7.0313</v>
      </c>
      <c r="B86" s="1">
        <f t="shared" si="1"/>
        <v>107.965275162</v>
      </c>
    </row>
    <row r="87" spans="1:2" ht="12.75">
      <c r="A87" s="7">
        <v>7.0313</v>
      </c>
      <c r="B87" s="1">
        <f t="shared" si="1"/>
        <v>107.965275162</v>
      </c>
    </row>
    <row r="88" spans="1:2" ht="12.75">
      <c r="A88" s="7">
        <v>7.0313</v>
      </c>
      <c r="B88" s="1">
        <f t="shared" si="1"/>
        <v>107.965275162</v>
      </c>
    </row>
    <row r="89" spans="1:2" ht="12.75">
      <c r="A89" s="7">
        <v>7.0313</v>
      </c>
      <c r="B89" s="1">
        <f t="shared" si="1"/>
        <v>107.965275162</v>
      </c>
    </row>
    <row r="90" spans="1:2" ht="12.75">
      <c r="A90" s="7">
        <v>7.0313</v>
      </c>
      <c r="B90" s="1">
        <f t="shared" si="1"/>
        <v>107.965275162</v>
      </c>
    </row>
    <row r="91" spans="1:2" ht="12.75">
      <c r="A91" s="7">
        <v>7.0313</v>
      </c>
      <c r="B91" s="1">
        <f t="shared" si="1"/>
        <v>107.965275162</v>
      </c>
    </row>
    <row r="92" spans="1:2" ht="12.75">
      <c r="A92" s="7">
        <v>7.0313</v>
      </c>
      <c r="B92" s="1">
        <f t="shared" si="1"/>
        <v>107.965275162</v>
      </c>
    </row>
    <row r="93" spans="1:2" ht="12.75">
      <c r="A93" s="7">
        <v>7.0313</v>
      </c>
      <c r="B93" s="1">
        <f t="shared" si="1"/>
        <v>107.965275162</v>
      </c>
    </row>
    <row r="94" spans="1:2" ht="12.75">
      <c r="A94" s="7">
        <v>7.0313</v>
      </c>
      <c r="B94" s="1">
        <f t="shared" si="1"/>
        <v>107.965275162</v>
      </c>
    </row>
    <row r="95" spans="1:2" ht="12.75">
      <c r="A95" s="7">
        <v>7.0313</v>
      </c>
      <c r="B95" s="1">
        <f t="shared" si="1"/>
        <v>107.965275162</v>
      </c>
    </row>
    <row r="96" spans="1:2" ht="12.75">
      <c r="A96" s="7">
        <v>7.0313</v>
      </c>
      <c r="B96" s="1">
        <f t="shared" si="1"/>
        <v>107.965275162</v>
      </c>
    </row>
    <row r="97" spans="1:2" ht="12.75">
      <c r="A97" s="7">
        <v>7.0313</v>
      </c>
      <c r="B97" s="1">
        <f t="shared" si="1"/>
        <v>107.965275162</v>
      </c>
    </row>
    <row r="98" spans="1:2" ht="12.75">
      <c r="A98" s="7">
        <v>7.0313</v>
      </c>
      <c r="B98" s="1">
        <f t="shared" si="1"/>
        <v>107.965275162</v>
      </c>
    </row>
    <row r="99" spans="1:3" ht="12.75">
      <c r="A99" s="7">
        <v>7.0313</v>
      </c>
      <c r="B99" s="1">
        <f t="shared" si="1"/>
        <v>107.965275162</v>
      </c>
      <c r="C99" t="s">
        <v>8</v>
      </c>
    </row>
    <row r="100" spans="1:2" ht="12.75">
      <c r="A100" s="7">
        <v>7.0313</v>
      </c>
      <c r="B100" s="1">
        <f t="shared" si="1"/>
        <v>107.965275162</v>
      </c>
    </row>
    <row r="101" spans="1:2" ht="12.75">
      <c r="A101" s="7">
        <v>7.0313</v>
      </c>
      <c r="B101" s="1">
        <f t="shared" si="1"/>
        <v>107.965275162</v>
      </c>
    </row>
    <row r="102" spans="1:2" ht="12.75">
      <c r="A102" s="7">
        <v>7.0313</v>
      </c>
      <c r="B102" s="1">
        <f t="shared" si="1"/>
        <v>107.965275162</v>
      </c>
    </row>
    <row r="103" spans="1:2" ht="12.75">
      <c r="A103" s="7">
        <v>7.0313</v>
      </c>
      <c r="B103" s="1">
        <f t="shared" si="1"/>
        <v>107.965275162</v>
      </c>
    </row>
    <row r="104" spans="1:2" ht="12.75">
      <c r="A104" s="7">
        <v>7.0313</v>
      </c>
      <c r="B104" s="1">
        <f t="shared" si="1"/>
        <v>107.965275162</v>
      </c>
    </row>
    <row r="105" spans="1:2" ht="12.75">
      <c r="A105" s="7">
        <v>7.0313</v>
      </c>
      <c r="B105" s="1">
        <f t="shared" si="1"/>
        <v>107.965275162</v>
      </c>
    </row>
    <row r="106" spans="1:2" ht="12.75">
      <c r="A106" s="7">
        <v>7.0313</v>
      </c>
      <c r="B106" s="1">
        <f t="shared" si="1"/>
        <v>107.965275162</v>
      </c>
    </row>
    <row r="107" spans="1:2" ht="12.75">
      <c r="A107" s="7">
        <v>7.0313</v>
      </c>
      <c r="B107" s="1">
        <f t="shared" si="1"/>
        <v>107.965275162</v>
      </c>
    </row>
    <row r="108" spans="1:2" ht="12.75">
      <c r="A108" s="7">
        <v>7.0313</v>
      </c>
      <c r="B108" s="1">
        <f t="shared" si="1"/>
        <v>107.965275162</v>
      </c>
    </row>
    <row r="109" spans="1:2" ht="12.75">
      <c r="A109" s="7">
        <v>7.0313</v>
      </c>
      <c r="B109" s="1">
        <f t="shared" si="1"/>
        <v>107.965275162</v>
      </c>
    </row>
    <row r="110" spans="1:2" ht="12.75">
      <c r="A110" s="7">
        <v>7.0313</v>
      </c>
      <c r="B110" s="1">
        <f t="shared" si="1"/>
        <v>107.965275162</v>
      </c>
    </row>
    <row r="111" spans="1:2" ht="12.75">
      <c r="A111" s="7">
        <v>7.0313</v>
      </c>
      <c r="B111" s="1">
        <f t="shared" si="1"/>
        <v>107.965275162</v>
      </c>
    </row>
    <row r="112" spans="1:2" ht="12.75">
      <c r="A112" s="7">
        <v>7.0313</v>
      </c>
      <c r="B112" s="1">
        <f t="shared" si="1"/>
        <v>107.965275162</v>
      </c>
    </row>
    <row r="113" spans="1:2" ht="12.75">
      <c r="A113" s="7">
        <v>7.0313</v>
      </c>
      <c r="B113" s="1">
        <f t="shared" si="1"/>
        <v>107.965275162</v>
      </c>
    </row>
    <row r="114" spans="1:2" ht="12.75">
      <c r="A114" s="7">
        <v>7.0313</v>
      </c>
      <c r="B114" s="1">
        <f t="shared" si="1"/>
        <v>107.965275162</v>
      </c>
    </row>
    <row r="115" spans="1:2" ht="12.75">
      <c r="A115" s="7">
        <v>7.0313</v>
      </c>
      <c r="B115" s="1">
        <f t="shared" si="1"/>
        <v>107.965275162</v>
      </c>
    </row>
    <row r="116" spans="1:2" ht="12.75">
      <c r="A116" s="7">
        <v>7.0313</v>
      </c>
      <c r="B116" s="1">
        <f t="shared" si="1"/>
        <v>107.965275162</v>
      </c>
    </row>
    <row r="117" spans="1:2" ht="12.75">
      <c r="A117" s="7">
        <v>7.0313</v>
      </c>
      <c r="B117" s="1">
        <f t="shared" si="1"/>
        <v>107.965275162</v>
      </c>
    </row>
    <row r="118" spans="1:2" ht="12.75">
      <c r="A118" s="7">
        <v>7.0313</v>
      </c>
      <c r="B118" s="1">
        <f t="shared" si="1"/>
        <v>107.965275162</v>
      </c>
    </row>
    <row r="119" spans="1:2" ht="12.75">
      <c r="A119" s="7">
        <v>7.0313</v>
      </c>
      <c r="B119" s="1">
        <f t="shared" si="1"/>
        <v>107.965275162</v>
      </c>
    </row>
    <row r="120" spans="1:2" ht="12.75">
      <c r="A120" s="7">
        <v>7.0313</v>
      </c>
      <c r="B120" s="1">
        <f t="shared" si="1"/>
        <v>107.965275162</v>
      </c>
    </row>
    <row r="121" spans="1:2" ht="12.75">
      <c r="A121" s="7">
        <v>7.0313</v>
      </c>
      <c r="B121" s="1">
        <f t="shared" si="1"/>
        <v>107.965275162</v>
      </c>
    </row>
    <row r="122" spans="1:2" ht="12.75">
      <c r="A122" s="7">
        <v>7.0313</v>
      </c>
      <c r="B122" s="1">
        <f t="shared" si="1"/>
        <v>107.965275162</v>
      </c>
    </row>
    <row r="123" spans="1:2" ht="12.75">
      <c r="A123" s="7">
        <v>7.0313</v>
      </c>
      <c r="B123" s="1">
        <f t="shared" si="1"/>
        <v>107.965275162</v>
      </c>
    </row>
    <row r="124" spans="1:2" ht="12.75">
      <c r="A124" s="7">
        <v>7.0313</v>
      </c>
      <c r="B124" s="1">
        <f t="shared" si="1"/>
        <v>107.965275162</v>
      </c>
    </row>
    <row r="125" spans="1:2" ht="12.75">
      <c r="A125" s="7">
        <v>7.0313</v>
      </c>
      <c r="B125" s="1">
        <f t="shared" si="1"/>
        <v>107.965275162</v>
      </c>
    </row>
    <row r="126" spans="1:2" ht="12.75">
      <c r="A126" s="7">
        <v>7.0313</v>
      </c>
      <c r="B126" s="1">
        <f t="shared" si="1"/>
        <v>107.965275162</v>
      </c>
    </row>
    <row r="127" spans="1:2" ht="12.75">
      <c r="A127" s="7">
        <v>7.0313</v>
      </c>
      <c r="B127" s="1">
        <f t="shared" si="1"/>
        <v>107.965275162</v>
      </c>
    </row>
    <row r="128" spans="1:2" ht="12.75">
      <c r="A128" s="7">
        <v>7.0313</v>
      </c>
      <c r="B128" s="1">
        <f t="shared" si="1"/>
        <v>107.965275162</v>
      </c>
    </row>
    <row r="129" spans="1:2" ht="12.75">
      <c r="A129" s="7">
        <v>7.0313</v>
      </c>
      <c r="B129" s="1">
        <f t="shared" si="1"/>
        <v>107.965275162</v>
      </c>
    </row>
    <row r="130" spans="1:2" ht="12.75">
      <c r="A130" s="7">
        <v>7.0313</v>
      </c>
      <c r="B130" s="1">
        <f t="shared" si="1"/>
        <v>107.965275162</v>
      </c>
    </row>
    <row r="131" spans="1:2" ht="12.75">
      <c r="A131" s="7">
        <v>7.0313</v>
      </c>
      <c r="B131" s="1">
        <f t="shared" si="1"/>
        <v>107.965275162</v>
      </c>
    </row>
    <row r="132" spans="1:2" ht="12.75">
      <c r="A132" s="7">
        <v>7.0117</v>
      </c>
      <c r="B132" s="1">
        <f t="shared" si="1"/>
        <v>107.662636658</v>
      </c>
    </row>
    <row r="133" spans="1:2" ht="12.75">
      <c r="A133" s="7">
        <v>6.9336</v>
      </c>
      <c r="B133" s="1">
        <f t="shared" si="1"/>
        <v>106.456714864</v>
      </c>
    </row>
    <row r="134" spans="1:2" ht="12.75">
      <c r="A134" s="7">
        <v>6.8359</v>
      </c>
      <c r="B134" s="1">
        <f t="shared" si="1"/>
        <v>104.948154566</v>
      </c>
    </row>
    <row r="135" spans="1:2" ht="12.75">
      <c r="A135" s="7">
        <v>6.6992</v>
      </c>
      <c r="B135" s="1">
        <f t="shared" si="1"/>
        <v>102.83740540800001</v>
      </c>
    </row>
    <row r="136" spans="1:2" ht="12.75">
      <c r="A136" s="7">
        <v>6.543</v>
      </c>
      <c r="B136" s="1">
        <f t="shared" si="1"/>
        <v>100.42556182</v>
      </c>
    </row>
    <row r="137" spans="1:2" ht="12.75">
      <c r="A137" s="7">
        <v>6.4063</v>
      </c>
      <c r="B137" s="1">
        <f t="shared" si="1"/>
        <v>98.314812662</v>
      </c>
    </row>
    <row r="138" spans="1:2" ht="12.75">
      <c r="A138" s="7">
        <v>6.2305</v>
      </c>
      <c r="B138" s="1">
        <f t="shared" si="1"/>
        <v>95.60033057</v>
      </c>
    </row>
    <row r="139" spans="1:2" ht="12.75">
      <c r="A139" s="7">
        <v>6.0742</v>
      </c>
      <c r="B139" s="1">
        <f aca="true" t="shared" si="2" ref="B139:B202">(A139*15.44074)-0.6032</f>
        <v>93.186942908</v>
      </c>
    </row>
    <row r="140" spans="1:2" ht="12.75">
      <c r="A140" s="7">
        <v>5.957</v>
      </c>
      <c r="B140" s="1">
        <f t="shared" si="2"/>
        <v>91.37728818</v>
      </c>
    </row>
    <row r="141" spans="1:2" ht="12.75">
      <c r="A141" s="7">
        <v>5.8203</v>
      </c>
      <c r="B141" s="1">
        <f t="shared" si="2"/>
        <v>89.26653902199999</v>
      </c>
    </row>
    <row r="142" spans="1:2" ht="12.75">
      <c r="A142" s="7">
        <v>5.6641</v>
      </c>
      <c r="B142" s="1">
        <f t="shared" si="2"/>
        <v>86.854695434</v>
      </c>
    </row>
    <row r="143" spans="1:2" ht="12.75">
      <c r="A143" s="7">
        <v>5.5273</v>
      </c>
      <c r="B143" s="1">
        <f t="shared" si="2"/>
        <v>84.74240220200001</v>
      </c>
    </row>
    <row r="144" spans="1:2" ht="12.75">
      <c r="A144" s="7">
        <v>5.3906</v>
      </c>
      <c r="B144" s="1">
        <f t="shared" si="2"/>
        <v>82.631653044</v>
      </c>
    </row>
    <row r="145" spans="1:2" ht="12.75">
      <c r="A145" s="7">
        <v>5.2539</v>
      </c>
      <c r="B145" s="1">
        <f t="shared" si="2"/>
        <v>80.520903886</v>
      </c>
    </row>
    <row r="146" spans="1:2" ht="12.75">
      <c r="A146" s="7">
        <v>5.0977</v>
      </c>
      <c r="B146" s="1">
        <f t="shared" si="2"/>
        <v>78.10906029799999</v>
      </c>
    </row>
    <row r="147" spans="1:2" ht="12.75">
      <c r="A147" s="7">
        <v>4.9609</v>
      </c>
      <c r="B147" s="1">
        <f t="shared" si="2"/>
        <v>75.99676706599999</v>
      </c>
    </row>
    <row r="148" spans="1:2" ht="12.75">
      <c r="A148" s="7">
        <v>4.8438</v>
      </c>
      <c r="B148" s="1">
        <f t="shared" si="2"/>
        <v>74.188656412</v>
      </c>
    </row>
    <row r="149" spans="1:2" ht="12.75">
      <c r="A149" s="7">
        <v>4.6875</v>
      </c>
      <c r="B149" s="1">
        <f t="shared" si="2"/>
        <v>71.77526875</v>
      </c>
    </row>
    <row r="150" spans="1:2" ht="12.75">
      <c r="A150" s="7">
        <v>4.5703</v>
      </c>
      <c r="B150" s="1">
        <f t="shared" si="2"/>
        <v>69.965614022</v>
      </c>
    </row>
    <row r="151" spans="1:2" ht="12.75">
      <c r="A151" s="7">
        <v>4.4336</v>
      </c>
      <c r="B151" s="1">
        <f t="shared" si="2"/>
        <v>67.854864864</v>
      </c>
    </row>
    <row r="152" spans="1:2" ht="12.75">
      <c r="A152" s="7">
        <v>4.3164</v>
      </c>
      <c r="B152" s="1">
        <f t="shared" si="2"/>
        <v>66.045210136</v>
      </c>
    </row>
    <row r="153" spans="1:3" ht="12.75">
      <c r="A153" s="7">
        <v>4.1992</v>
      </c>
      <c r="B153" s="1">
        <f t="shared" si="2"/>
        <v>64.235555408</v>
      </c>
      <c r="C153" t="s">
        <v>8</v>
      </c>
    </row>
    <row r="154" spans="1:2" ht="12.75">
      <c r="A154" s="7">
        <v>4.043</v>
      </c>
      <c r="B154" s="1">
        <f t="shared" si="2"/>
        <v>61.82371182</v>
      </c>
    </row>
    <row r="155" spans="1:2" ht="12.75">
      <c r="A155" s="7">
        <v>3.9258</v>
      </c>
      <c r="B155" s="1">
        <f t="shared" si="2"/>
        <v>60.014057092</v>
      </c>
    </row>
    <row r="156" spans="1:2" ht="12.75">
      <c r="A156" s="7">
        <v>3.7891</v>
      </c>
      <c r="B156" s="1">
        <f t="shared" si="2"/>
        <v>57.903307934</v>
      </c>
    </row>
    <row r="157" spans="1:2" ht="12.75">
      <c r="A157" s="7">
        <v>3.6523</v>
      </c>
      <c r="B157" s="1">
        <f t="shared" si="2"/>
        <v>55.791014702</v>
      </c>
    </row>
    <row r="158" spans="1:2" ht="12.75">
      <c r="A158" s="7">
        <v>3.5156</v>
      </c>
      <c r="B158" s="1">
        <f t="shared" si="2"/>
        <v>53.680265544</v>
      </c>
    </row>
    <row r="159" spans="1:2" ht="12.75">
      <c r="A159" s="7">
        <v>3.3789</v>
      </c>
      <c r="B159" s="1">
        <f t="shared" si="2"/>
        <v>51.569516386</v>
      </c>
    </row>
    <row r="160" spans="1:2" ht="12.75">
      <c r="A160" s="7">
        <v>3.2617</v>
      </c>
      <c r="B160" s="1">
        <f t="shared" si="2"/>
        <v>49.759861658</v>
      </c>
    </row>
    <row r="161" spans="1:2" ht="12.75">
      <c r="A161" s="7">
        <v>3.125</v>
      </c>
      <c r="B161" s="1">
        <f t="shared" si="2"/>
        <v>47.6491125</v>
      </c>
    </row>
    <row r="162" spans="1:2" ht="12.75">
      <c r="A162" s="7">
        <v>2.9883</v>
      </c>
      <c r="B162" s="1">
        <f t="shared" si="2"/>
        <v>45.538363342000004</v>
      </c>
    </row>
    <row r="163" spans="1:2" ht="12.75">
      <c r="A163" s="7">
        <v>2.8711</v>
      </c>
      <c r="B163" s="1">
        <f t="shared" si="2"/>
        <v>43.728708614</v>
      </c>
    </row>
    <row r="164" spans="1:2" ht="12.75">
      <c r="A164" s="7">
        <v>2.7344</v>
      </c>
      <c r="B164" s="1">
        <f t="shared" si="2"/>
        <v>41.617959456</v>
      </c>
    </row>
    <row r="165" spans="1:2" ht="12.75">
      <c r="A165" s="7">
        <v>2.6367</v>
      </c>
      <c r="B165" s="1">
        <f t="shared" si="2"/>
        <v>40.109399157999995</v>
      </c>
    </row>
    <row r="166" spans="1:2" ht="12.75">
      <c r="A166" s="7">
        <v>2.5391</v>
      </c>
      <c r="B166" s="1">
        <f t="shared" si="2"/>
        <v>38.602382934</v>
      </c>
    </row>
    <row r="167" spans="1:2" ht="12.75">
      <c r="A167" s="7">
        <v>2.4023</v>
      </c>
      <c r="B167" s="1">
        <f t="shared" si="2"/>
        <v>36.490089702</v>
      </c>
    </row>
    <row r="168" spans="1:2" ht="12.75">
      <c r="A168" s="7">
        <v>2.2852</v>
      </c>
      <c r="B168" s="1">
        <f t="shared" si="2"/>
        <v>34.681979048</v>
      </c>
    </row>
    <row r="169" spans="1:2" ht="12.75">
      <c r="A169" s="7">
        <v>2.168</v>
      </c>
      <c r="B169" s="1">
        <f t="shared" si="2"/>
        <v>32.872324320000004</v>
      </c>
    </row>
    <row r="170" spans="1:2" ht="12.75">
      <c r="A170" s="7">
        <v>2.0703</v>
      </c>
      <c r="B170" s="1">
        <f t="shared" si="2"/>
        <v>31.363764021999998</v>
      </c>
    </row>
    <row r="171" spans="1:2" ht="12.75">
      <c r="A171" s="7">
        <v>1.9531</v>
      </c>
      <c r="B171" s="1">
        <f t="shared" si="2"/>
        <v>29.554109294</v>
      </c>
    </row>
    <row r="172" spans="1:2" ht="12.75">
      <c r="A172" s="7">
        <v>1.8555</v>
      </c>
      <c r="B172" s="1">
        <f t="shared" si="2"/>
        <v>28.04709307</v>
      </c>
    </row>
    <row r="173" spans="1:2" ht="12.75">
      <c r="A173" s="7">
        <v>1.7383</v>
      </c>
      <c r="B173" s="1">
        <f t="shared" si="2"/>
        <v>26.237438341999997</v>
      </c>
    </row>
    <row r="174" spans="1:2" ht="12.75">
      <c r="A174" s="7">
        <v>1.6406</v>
      </c>
      <c r="B174" s="1">
        <f t="shared" si="2"/>
        <v>24.728878044</v>
      </c>
    </row>
    <row r="175" spans="1:2" ht="12.75">
      <c r="A175" s="7">
        <v>1.543</v>
      </c>
      <c r="B175" s="1">
        <f t="shared" si="2"/>
        <v>23.221861819999997</v>
      </c>
    </row>
    <row r="176" spans="1:2" ht="12.75">
      <c r="A176" s="7">
        <v>1.4258</v>
      </c>
      <c r="B176" s="1">
        <f t="shared" si="2"/>
        <v>21.412207092</v>
      </c>
    </row>
    <row r="177" spans="1:2" ht="12.75">
      <c r="A177" s="7">
        <v>1.3477</v>
      </c>
      <c r="B177" s="1">
        <f t="shared" si="2"/>
        <v>20.206285297999997</v>
      </c>
    </row>
    <row r="178" spans="1:2" ht="12.75">
      <c r="A178" s="7">
        <v>1.25</v>
      </c>
      <c r="B178" s="1">
        <f t="shared" si="2"/>
        <v>18.697725</v>
      </c>
    </row>
    <row r="179" spans="1:2" ht="12.75">
      <c r="A179" s="7">
        <v>1.1719</v>
      </c>
      <c r="B179" s="1">
        <f t="shared" si="2"/>
        <v>17.491803205999997</v>
      </c>
    </row>
    <row r="180" spans="1:2" ht="12.75">
      <c r="A180" s="7">
        <v>1.0938</v>
      </c>
      <c r="B180" s="1">
        <f t="shared" si="2"/>
        <v>16.285881412000002</v>
      </c>
    </row>
    <row r="181" spans="1:2" ht="12.75">
      <c r="A181" s="7">
        <v>1.0156</v>
      </c>
      <c r="B181" s="1">
        <f t="shared" si="2"/>
        <v>15.078415544000002</v>
      </c>
    </row>
    <row r="182" spans="1:2" ht="12.75">
      <c r="A182" s="7">
        <v>0.9375</v>
      </c>
      <c r="B182" s="1">
        <f t="shared" si="2"/>
        <v>13.87249375</v>
      </c>
    </row>
    <row r="183" spans="1:2" ht="12.75">
      <c r="A183" s="7">
        <v>0.87891</v>
      </c>
      <c r="B183" s="1">
        <f t="shared" si="2"/>
        <v>12.9678207934</v>
      </c>
    </row>
    <row r="184" spans="1:2" ht="12.75">
      <c r="A184" s="7">
        <v>0.80078</v>
      </c>
      <c r="B184" s="1">
        <f t="shared" si="2"/>
        <v>11.7614357772</v>
      </c>
    </row>
    <row r="185" spans="1:2" ht="12.75">
      <c r="A185" s="7">
        <v>0.76172</v>
      </c>
      <c r="B185" s="1">
        <f t="shared" si="2"/>
        <v>11.1583204728</v>
      </c>
    </row>
    <row r="186" spans="1:2" ht="12.75">
      <c r="A186" s="7">
        <v>0.70313</v>
      </c>
      <c r="B186" s="1">
        <f t="shared" si="2"/>
        <v>10.253647516200001</v>
      </c>
    </row>
    <row r="187" spans="1:3" ht="12.75">
      <c r="A187" s="7">
        <v>0.64453</v>
      </c>
      <c r="B187" s="1">
        <f t="shared" si="2"/>
        <v>9.348820152200002</v>
      </c>
      <c r="C187" t="s">
        <v>54</v>
      </c>
    </row>
    <row r="188" spans="1:2" ht="12.75">
      <c r="A188" s="7">
        <v>0.60547</v>
      </c>
      <c r="B188" s="1">
        <f t="shared" si="2"/>
        <v>8.7457048478</v>
      </c>
    </row>
    <row r="189" spans="1:2" ht="12.75">
      <c r="A189" s="7">
        <v>0.56641</v>
      </c>
      <c r="B189" s="1">
        <f t="shared" si="2"/>
        <v>8.1425895434</v>
      </c>
    </row>
    <row r="190" spans="1:2" ht="12.75">
      <c r="A190" s="7">
        <v>0.52734</v>
      </c>
      <c r="B190" s="1">
        <f t="shared" si="2"/>
        <v>7.539319831599999</v>
      </c>
    </row>
    <row r="191" spans="1:2" ht="12.75">
      <c r="A191" s="7">
        <v>0.48828</v>
      </c>
      <c r="B191" s="1">
        <f t="shared" si="2"/>
        <v>6.936204527199999</v>
      </c>
    </row>
    <row r="192" spans="1:2" ht="12.75">
      <c r="A192" s="7">
        <v>0.46875</v>
      </c>
      <c r="B192" s="1">
        <f t="shared" si="2"/>
        <v>6.634646875</v>
      </c>
    </row>
    <row r="193" spans="1:2" ht="12.75">
      <c r="A193" s="7">
        <v>0.44922</v>
      </c>
      <c r="B193" s="1">
        <f t="shared" si="2"/>
        <v>6.3330892228</v>
      </c>
    </row>
    <row r="194" spans="1:2" ht="12.75">
      <c r="A194" s="7">
        <v>0.41016</v>
      </c>
      <c r="B194" s="1">
        <f t="shared" si="2"/>
        <v>5.7299739184</v>
      </c>
    </row>
    <row r="195" spans="1:2" ht="12.75">
      <c r="A195" s="7">
        <v>0.39063</v>
      </c>
      <c r="B195" s="1">
        <f t="shared" si="2"/>
        <v>5.428416266199999</v>
      </c>
    </row>
    <row r="196" spans="1:2" ht="12.75">
      <c r="A196" s="7">
        <v>0.37109</v>
      </c>
      <c r="B196" s="1">
        <f t="shared" si="2"/>
        <v>5.1267042065999995</v>
      </c>
    </row>
    <row r="197" spans="1:2" ht="12.75">
      <c r="A197" s="7">
        <v>0.33203</v>
      </c>
      <c r="B197" s="1">
        <f t="shared" si="2"/>
        <v>4.523588902199999</v>
      </c>
    </row>
    <row r="198" spans="1:2" ht="12.75">
      <c r="A198" s="7">
        <v>0.3125</v>
      </c>
      <c r="B198" s="1">
        <f t="shared" si="2"/>
        <v>4.22203125</v>
      </c>
    </row>
    <row r="199" spans="1:2" ht="12.75">
      <c r="A199" s="7">
        <v>0.27344</v>
      </c>
      <c r="B199" s="1">
        <f t="shared" si="2"/>
        <v>3.6189159456000004</v>
      </c>
    </row>
    <row r="200" spans="1:2" ht="12.75">
      <c r="A200" s="7">
        <v>0.25391</v>
      </c>
      <c r="B200" s="1">
        <f t="shared" si="2"/>
        <v>3.3173582934000008</v>
      </c>
    </row>
    <row r="201" spans="1:2" ht="12.75">
      <c r="A201" s="7">
        <v>0.21484</v>
      </c>
      <c r="B201" s="1">
        <f t="shared" si="2"/>
        <v>2.7140885816000004</v>
      </c>
    </row>
    <row r="202" spans="1:2" ht="12.75">
      <c r="A202" s="7">
        <v>0.19531</v>
      </c>
      <c r="B202" s="1">
        <f t="shared" si="2"/>
        <v>2.4125309294</v>
      </c>
    </row>
    <row r="203" spans="1:2" ht="12.75">
      <c r="A203" s="7">
        <v>0.15625</v>
      </c>
      <c r="B203" s="1">
        <f aca="true" t="shared" si="3" ref="B203:B235">(A203*15.44074)-0.6032</f>
        <v>1.809415625</v>
      </c>
    </row>
    <row r="204" spans="1:2" ht="12.75">
      <c r="A204" s="7">
        <v>0.13672</v>
      </c>
      <c r="B204" s="1">
        <f t="shared" si="3"/>
        <v>1.5078579728000003</v>
      </c>
    </row>
    <row r="205" spans="1:2" ht="12.75">
      <c r="A205" s="7">
        <v>0.11719</v>
      </c>
      <c r="B205" s="1">
        <f t="shared" si="3"/>
        <v>1.2063003206</v>
      </c>
    </row>
    <row r="206" spans="1:2" ht="12.75">
      <c r="A206" s="7">
        <v>0.097656</v>
      </c>
      <c r="B206" s="1">
        <f t="shared" si="3"/>
        <v>0.9046809054400002</v>
      </c>
    </row>
    <row r="207" spans="1:2" ht="12.75">
      <c r="A207" s="7">
        <v>0.078125</v>
      </c>
      <c r="B207" s="1">
        <f t="shared" si="3"/>
        <v>0.6031078125</v>
      </c>
    </row>
    <row r="208" spans="1:2" ht="12.75">
      <c r="A208" s="7">
        <v>0.058594</v>
      </c>
      <c r="B208" s="1">
        <f t="shared" si="3"/>
        <v>0.30153471956</v>
      </c>
    </row>
    <row r="209" spans="1:2" ht="12.75">
      <c r="A209" s="7">
        <v>0.058594</v>
      </c>
      <c r="B209" s="1">
        <f t="shared" si="3"/>
        <v>0.30153471956</v>
      </c>
    </row>
    <row r="210" spans="1:2" ht="12.75">
      <c r="A210" s="7">
        <v>0.058594</v>
      </c>
      <c r="B210" s="1">
        <f t="shared" si="3"/>
        <v>0.30153471956</v>
      </c>
    </row>
    <row r="211" spans="1:2" ht="12.75">
      <c r="A211" s="7">
        <v>0.039063</v>
      </c>
      <c r="B211" s="1">
        <f t="shared" si="3"/>
        <v>-3.837337999990087E-05</v>
      </c>
    </row>
    <row r="212" spans="1:3" ht="12.75">
      <c r="A212" s="7">
        <v>0.039063</v>
      </c>
      <c r="B212" s="1">
        <f t="shared" si="3"/>
        <v>-3.837337999990087E-05</v>
      </c>
      <c r="C212" t="s">
        <v>8</v>
      </c>
    </row>
    <row r="213" spans="1:2" ht="12.75">
      <c r="A213" s="7">
        <v>0.039063</v>
      </c>
      <c r="B213" s="1">
        <f t="shared" si="3"/>
        <v>-3.837337999990087E-05</v>
      </c>
    </row>
    <row r="214" spans="1:2" ht="12.75">
      <c r="A214" s="7">
        <v>0.039063</v>
      </c>
      <c r="B214" s="1">
        <f t="shared" si="3"/>
        <v>-3.837337999990087E-05</v>
      </c>
    </row>
    <row r="215" spans="1:2" ht="12.75">
      <c r="A215" s="7">
        <v>0.039063</v>
      </c>
      <c r="B215" s="1">
        <f t="shared" si="3"/>
        <v>-3.837337999990087E-05</v>
      </c>
    </row>
    <row r="216" spans="1:2" ht="12.75">
      <c r="A216" s="7">
        <v>0.039063</v>
      </c>
      <c r="B216" s="1">
        <f t="shared" si="3"/>
        <v>-3.837337999990087E-05</v>
      </c>
    </row>
    <row r="217" spans="1:2" ht="12.75">
      <c r="A217" s="7">
        <v>0.039063</v>
      </c>
      <c r="B217" s="1">
        <f t="shared" si="3"/>
        <v>-3.837337999990087E-05</v>
      </c>
    </row>
    <row r="218" spans="1:2" ht="12.75">
      <c r="A218" s="7">
        <v>0.039063</v>
      </c>
      <c r="B218" s="1">
        <f t="shared" si="3"/>
        <v>-3.837337999990087E-05</v>
      </c>
    </row>
    <row r="219" spans="1:2" ht="12.75">
      <c r="A219" s="7">
        <v>0.039063</v>
      </c>
      <c r="B219" s="1">
        <f t="shared" si="3"/>
        <v>-3.837337999990087E-05</v>
      </c>
    </row>
    <row r="220" spans="1:2" ht="12.75">
      <c r="A220" s="7">
        <v>0.039063</v>
      </c>
      <c r="B220" s="1">
        <f t="shared" si="3"/>
        <v>-3.837337999990087E-05</v>
      </c>
    </row>
    <row r="221" spans="1:2" ht="12.75">
      <c r="A221" s="7">
        <v>0.039063</v>
      </c>
      <c r="B221" s="1">
        <f t="shared" si="3"/>
        <v>-3.837337999990087E-05</v>
      </c>
    </row>
    <row r="222" spans="1:2" ht="12.75">
      <c r="A222" s="7">
        <v>0.039063</v>
      </c>
      <c r="B222" s="1">
        <f t="shared" si="3"/>
        <v>-3.837337999990087E-05</v>
      </c>
    </row>
    <row r="223" spans="1:2" ht="12.75">
      <c r="A223" s="7">
        <v>0.039063</v>
      </c>
      <c r="B223" s="1">
        <f t="shared" si="3"/>
        <v>-3.837337999990087E-05</v>
      </c>
    </row>
    <row r="224" spans="1:2" ht="12.75">
      <c r="A224" s="7">
        <v>0.039063</v>
      </c>
      <c r="B224" s="1">
        <f t="shared" si="3"/>
        <v>-3.837337999990087E-05</v>
      </c>
    </row>
    <row r="225" spans="1:2" ht="12.75">
      <c r="A225" s="7">
        <v>0.039063</v>
      </c>
      <c r="B225" s="1">
        <f t="shared" si="3"/>
        <v>-3.837337999990087E-05</v>
      </c>
    </row>
    <row r="226" spans="1:2" ht="12.75">
      <c r="A226" s="7">
        <v>0.019531</v>
      </c>
      <c r="B226" s="1">
        <f t="shared" si="3"/>
        <v>-0.30162690705999995</v>
      </c>
    </row>
    <row r="227" spans="1:2" ht="12.75">
      <c r="A227" s="7">
        <v>0.039063</v>
      </c>
      <c r="B227" s="1">
        <f t="shared" si="3"/>
        <v>-3.837337999990087E-05</v>
      </c>
    </row>
    <row r="228" spans="1:2" ht="12.75">
      <c r="A228" s="7">
        <v>0.039063</v>
      </c>
      <c r="B228" s="1">
        <f t="shared" si="3"/>
        <v>-3.837337999990087E-05</v>
      </c>
    </row>
    <row r="229" spans="1:2" ht="12.75">
      <c r="A229" s="7">
        <v>0.039063</v>
      </c>
      <c r="B229" s="1">
        <f t="shared" si="3"/>
        <v>-3.837337999990087E-05</v>
      </c>
    </row>
    <row r="230" spans="1:2" ht="12.75">
      <c r="A230" s="7">
        <v>0.039063</v>
      </c>
      <c r="B230" s="1">
        <f t="shared" si="3"/>
        <v>-3.837337999990087E-05</v>
      </c>
    </row>
    <row r="231" spans="1:2" ht="12.75">
      <c r="A231" s="7">
        <v>0.039063</v>
      </c>
      <c r="B231" s="1">
        <f t="shared" si="3"/>
        <v>-3.837337999990087E-05</v>
      </c>
    </row>
    <row r="232" spans="1:2" ht="12.75">
      <c r="A232" s="7">
        <v>0.039063</v>
      </c>
      <c r="B232" s="1">
        <f t="shared" si="3"/>
        <v>-3.837337999990087E-05</v>
      </c>
    </row>
    <row r="233" spans="1:2" ht="12.75">
      <c r="A233" s="7">
        <v>0.039063</v>
      </c>
      <c r="B233" s="1">
        <f t="shared" si="3"/>
        <v>-3.837337999990087E-05</v>
      </c>
    </row>
    <row r="234" spans="1:2" ht="12.75">
      <c r="A234" s="7">
        <v>0.039063</v>
      </c>
      <c r="B234" s="1">
        <f t="shared" si="3"/>
        <v>-3.837337999990087E-05</v>
      </c>
    </row>
    <row r="235" spans="1:2" ht="12.75">
      <c r="A235" s="7">
        <v>0.039063</v>
      </c>
      <c r="B235" s="1">
        <f t="shared" si="3"/>
        <v>-3.837337999990087E-05</v>
      </c>
    </row>
    <row r="236" spans="1:2" ht="12.75">
      <c r="A236" s="1"/>
      <c r="B236" s="1"/>
    </row>
    <row r="237" spans="1:2" ht="12.75">
      <c r="A237" s="1"/>
      <c r="B237" s="1"/>
    </row>
    <row r="238" spans="1:2" ht="12.75">
      <c r="A238" s="1"/>
      <c r="B238" s="1"/>
    </row>
    <row r="239" spans="1:2" ht="12.75">
      <c r="A239" s="1"/>
      <c r="B239" s="1"/>
    </row>
    <row r="240" spans="1:2" ht="12.75">
      <c r="A240" s="1"/>
      <c r="B240" s="1"/>
    </row>
    <row r="241" spans="1:2" ht="12.75">
      <c r="A241" s="1"/>
      <c r="B241" s="1"/>
    </row>
    <row r="242" spans="1:2" ht="12.75">
      <c r="A242" s="1"/>
      <c r="B242" s="1"/>
    </row>
    <row r="243" spans="1:2" ht="12.75">
      <c r="A243" s="1"/>
      <c r="B243" s="1"/>
    </row>
    <row r="244" spans="1:2" ht="12.75">
      <c r="A244" s="1"/>
      <c r="B244" s="1"/>
    </row>
    <row r="245" spans="1:2" ht="12.75">
      <c r="A245" s="1"/>
      <c r="B245" s="1"/>
    </row>
    <row r="246" spans="1:2" ht="12.75">
      <c r="A246" s="1"/>
      <c r="B246" s="1"/>
    </row>
    <row r="247" spans="1:2" ht="12.75">
      <c r="A247" s="1"/>
      <c r="B247" s="1"/>
    </row>
    <row r="248" spans="1:2" ht="12.75">
      <c r="A248" s="1"/>
      <c r="B248" s="1"/>
    </row>
    <row r="249" spans="1:2" ht="12.75">
      <c r="A249" s="1"/>
      <c r="B249" s="1"/>
    </row>
    <row r="250" spans="1:2" ht="12.75">
      <c r="A250" s="1"/>
      <c r="B250" s="1"/>
    </row>
    <row r="251" spans="1:2" ht="12.75">
      <c r="A251" s="1"/>
      <c r="B251" s="1"/>
    </row>
    <row r="252" spans="1:2" ht="12.75">
      <c r="A252" s="1"/>
      <c r="B252" s="1"/>
    </row>
    <row r="253" spans="1:2" ht="12.75">
      <c r="A253" s="1"/>
      <c r="B253" s="1"/>
    </row>
    <row r="254" spans="1:2" ht="12.75">
      <c r="A254" s="1"/>
      <c r="B254" s="1"/>
    </row>
    <row r="255" spans="1:2" ht="12.75">
      <c r="A255" s="1"/>
      <c r="B255" s="1"/>
    </row>
    <row r="256" spans="1:2" ht="12.75">
      <c r="A256" s="1"/>
      <c r="B256" s="1"/>
    </row>
    <row r="257" spans="1:2" ht="12.75">
      <c r="A257" s="1"/>
      <c r="B257" s="1"/>
    </row>
    <row r="258" spans="1:2" ht="12.75">
      <c r="A258" s="1"/>
      <c r="B258" s="1"/>
    </row>
    <row r="259" spans="1:2" ht="12.75">
      <c r="A259" s="1"/>
      <c r="B259" s="1"/>
    </row>
    <row r="260" spans="1:2" ht="12.75">
      <c r="A260" s="1"/>
      <c r="B260" s="1"/>
    </row>
    <row r="261" spans="1:2" ht="12.75">
      <c r="A261" s="1"/>
      <c r="B261" s="1"/>
    </row>
    <row r="262" spans="1:2" ht="12.75">
      <c r="A262" s="1"/>
      <c r="B262" s="1"/>
    </row>
    <row r="263" spans="1:2" ht="12.75">
      <c r="A263" s="1"/>
      <c r="B263" s="1"/>
    </row>
    <row r="264" spans="1:2" ht="12.75">
      <c r="A264" s="1"/>
      <c r="B264" s="1"/>
    </row>
    <row r="265" spans="1:2" ht="12.75">
      <c r="A265" s="1"/>
      <c r="B265" s="1"/>
    </row>
    <row r="266" spans="1:2" ht="12.75">
      <c r="A266" s="1"/>
      <c r="B266" s="1"/>
    </row>
    <row r="267" spans="1:2" ht="12.75">
      <c r="A267" s="1"/>
      <c r="B267" s="1"/>
    </row>
    <row r="268" spans="1:2" ht="12.75">
      <c r="A268" s="1"/>
      <c r="B268" s="1"/>
    </row>
    <row r="269" spans="1:2" ht="12.75">
      <c r="A269" s="1"/>
      <c r="B269" s="1"/>
    </row>
    <row r="270" spans="1:2" ht="12.75">
      <c r="A270" s="1"/>
      <c r="B270" s="1"/>
    </row>
    <row r="271" spans="1:2" ht="12.75">
      <c r="A271" s="1"/>
      <c r="B271" s="1"/>
    </row>
    <row r="272" spans="1:3" ht="12.75">
      <c r="A272" s="1"/>
      <c r="B272" s="1"/>
      <c r="C272" t="s">
        <v>8</v>
      </c>
    </row>
    <row r="273" spans="1:2" ht="12.75">
      <c r="A273" s="1"/>
      <c r="B273" s="1"/>
    </row>
    <row r="274" spans="1:2" ht="12.75">
      <c r="A274" s="1"/>
      <c r="B274" s="1"/>
    </row>
    <row r="275" spans="1:2" ht="12.75">
      <c r="A275" s="1"/>
      <c r="B275" s="1"/>
    </row>
    <row r="276" spans="1:2" ht="12.75">
      <c r="A276" s="1"/>
      <c r="B276" s="1"/>
    </row>
    <row r="277" spans="1:2" ht="12.75">
      <c r="A277" s="1"/>
      <c r="B277" s="1"/>
    </row>
    <row r="278" spans="1:2" ht="12.75">
      <c r="A278" s="1"/>
      <c r="B278" s="1"/>
    </row>
    <row r="279" spans="1:2" ht="12.75">
      <c r="A279" s="1"/>
      <c r="B279" s="1"/>
    </row>
    <row r="280" spans="1:2" ht="12.75">
      <c r="A280" s="1"/>
      <c r="B280" s="1"/>
    </row>
    <row r="281" spans="1:2" ht="12.75">
      <c r="A281" s="1"/>
      <c r="B281" s="1"/>
    </row>
    <row r="282" spans="1:2" ht="12.75">
      <c r="A282" s="1"/>
      <c r="B282" s="1"/>
    </row>
    <row r="283" spans="1:2" ht="12.75">
      <c r="A283" s="1"/>
      <c r="B283" s="1"/>
    </row>
    <row r="284" spans="1:2" ht="12.75">
      <c r="A284" s="1"/>
      <c r="B284" s="1"/>
    </row>
    <row r="285" spans="1:2" ht="12.75">
      <c r="A285" s="1"/>
      <c r="B285" s="1"/>
    </row>
    <row r="286" spans="1:2" ht="12.75">
      <c r="A286" s="1"/>
      <c r="B286" s="1"/>
    </row>
    <row r="287" spans="1:2" ht="12.75">
      <c r="A287" s="1"/>
      <c r="B287" s="1"/>
    </row>
    <row r="288" spans="1:2" ht="12.75">
      <c r="A288" s="1"/>
      <c r="B288" s="1"/>
    </row>
    <row r="289" spans="1:2" ht="12.75">
      <c r="A289" s="1"/>
      <c r="B289" s="1"/>
    </row>
    <row r="290" spans="1:2" ht="12.75">
      <c r="A290" s="1"/>
      <c r="B290" s="1"/>
    </row>
    <row r="291" spans="1:2" ht="12.75">
      <c r="A291" s="1"/>
      <c r="B291" s="1"/>
    </row>
    <row r="292" spans="1:2" ht="12.75">
      <c r="A292" s="1"/>
      <c r="B292" s="1"/>
    </row>
    <row r="293" spans="1:2" ht="12.75">
      <c r="A293" s="1"/>
      <c r="B293" s="1"/>
    </row>
    <row r="294" spans="1:2" ht="12.75">
      <c r="A294" s="1"/>
      <c r="B294" s="1"/>
    </row>
    <row r="295" spans="1:2" ht="12.75">
      <c r="A295" s="1"/>
      <c r="B295" s="1"/>
    </row>
    <row r="296" spans="1:2" ht="12.75">
      <c r="A296" s="1"/>
      <c r="B296" s="1"/>
    </row>
    <row r="297" spans="1:2" ht="12.75">
      <c r="A297" s="1"/>
      <c r="B297" s="1"/>
    </row>
    <row r="298" spans="1:2" ht="12.75">
      <c r="A298" s="1"/>
      <c r="B298" s="1"/>
    </row>
    <row r="299" spans="1:2" ht="12.75">
      <c r="A299" s="1"/>
      <c r="B299" s="1"/>
    </row>
    <row r="300" spans="1:2" ht="12.75">
      <c r="A300" s="1"/>
      <c r="B300" s="1"/>
    </row>
    <row r="301" spans="1:2" ht="12.75">
      <c r="A301" s="1"/>
      <c r="B301" s="1"/>
    </row>
    <row r="302" spans="1:2" ht="12.75">
      <c r="A302" s="1"/>
      <c r="B302" s="1"/>
    </row>
    <row r="303" spans="1:2" ht="12.75">
      <c r="A303" s="1"/>
      <c r="B303" s="1"/>
    </row>
    <row r="304" spans="1:2" ht="12.75">
      <c r="A304" s="1"/>
      <c r="B304" s="1"/>
    </row>
    <row r="305" spans="1:2" ht="12.75">
      <c r="A305" s="1"/>
      <c r="B305" s="1"/>
    </row>
    <row r="306" spans="1:2" ht="12.75">
      <c r="A306" s="1"/>
      <c r="B306" s="1"/>
    </row>
    <row r="307" spans="1:2" ht="12.75">
      <c r="A307" s="1"/>
      <c r="B307" s="1"/>
    </row>
    <row r="308" spans="1:2" ht="12.75">
      <c r="A308" s="1"/>
      <c r="B308" s="1"/>
    </row>
    <row r="309" spans="1:2" ht="12.75">
      <c r="A309" s="1"/>
      <c r="B309" s="1"/>
    </row>
    <row r="310" spans="1:2" ht="12.75">
      <c r="A310" s="1"/>
      <c r="B310" s="1"/>
    </row>
    <row r="311" spans="1:2" ht="12.75">
      <c r="A311" s="1"/>
      <c r="B311" s="1"/>
    </row>
    <row r="312" spans="1:2" ht="12.75">
      <c r="A312" s="1"/>
      <c r="B312" s="1"/>
    </row>
    <row r="313" spans="1:2" ht="12.75">
      <c r="A313" s="1"/>
      <c r="B313" s="1"/>
    </row>
    <row r="314" spans="1:2" ht="12.75">
      <c r="A314" s="1"/>
      <c r="B314" s="1"/>
    </row>
    <row r="315" spans="1:2" ht="12.75">
      <c r="A315" s="1"/>
      <c r="B315" s="1"/>
    </row>
    <row r="316" spans="1:2" ht="12.75">
      <c r="A316" s="1"/>
      <c r="B316" s="1"/>
    </row>
    <row r="317" spans="1:2" ht="12.75">
      <c r="A317" s="1"/>
      <c r="B317" s="1"/>
    </row>
    <row r="318" spans="1:2" ht="12.75">
      <c r="A318" s="1"/>
      <c r="B318" s="1"/>
    </row>
    <row r="319" spans="1:2" ht="12.75">
      <c r="A319" s="1"/>
      <c r="B319" s="1"/>
    </row>
    <row r="320" spans="1:2" ht="12.75">
      <c r="A320" s="1"/>
      <c r="B320" s="1"/>
    </row>
    <row r="321" spans="1:2" ht="12.75">
      <c r="A321" s="1"/>
      <c r="B321" s="1"/>
    </row>
    <row r="322" spans="1:2" ht="12.75">
      <c r="A322" s="1"/>
      <c r="B322" s="1"/>
    </row>
    <row r="323" spans="1:2" ht="12.75">
      <c r="A323" s="1"/>
      <c r="B323" s="1"/>
    </row>
    <row r="324" spans="1:2" ht="12.75">
      <c r="A324" s="1"/>
      <c r="B324" s="1"/>
    </row>
    <row r="325" spans="1:2" ht="12.75">
      <c r="A325" s="1"/>
      <c r="B325" s="1"/>
    </row>
    <row r="326" spans="1:2" ht="12.75">
      <c r="A326" s="1"/>
      <c r="B326" s="1"/>
    </row>
    <row r="327" spans="1:2" ht="12.75">
      <c r="A327" s="1"/>
      <c r="B327" s="1"/>
    </row>
    <row r="328" spans="1:2" ht="12.75">
      <c r="A328" s="1"/>
      <c r="B328" s="1"/>
    </row>
    <row r="329" spans="1:2" ht="12.75">
      <c r="A329" s="1"/>
      <c r="B329" s="1"/>
    </row>
    <row r="330" spans="1:2" ht="12.75">
      <c r="A330" s="1"/>
      <c r="B330" s="1"/>
    </row>
    <row r="331" spans="1:2" ht="12.75">
      <c r="A331" s="1"/>
      <c r="B331" s="1"/>
    </row>
    <row r="332" spans="1:2" ht="12.75">
      <c r="A332" s="1"/>
      <c r="B332" s="1"/>
    </row>
    <row r="333" spans="1:2" ht="12.75">
      <c r="A333" s="1"/>
      <c r="B333" s="1"/>
    </row>
    <row r="334" spans="1:2" ht="12.75">
      <c r="A334" s="1"/>
      <c r="B334" s="1"/>
    </row>
    <row r="335" spans="1:2" ht="12.75">
      <c r="A335" s="1"/>
      <c r="B335" s="1"/>
    </row>
    <row r="336" spans="1:2" ht="12.75">
      <c r="A336" s="1"/>
      <c r="B336" s="1"/>
    </row>
    <row r="337" spans="1:2" ht="12.75">
      <c r="A337" s="1"/>
      <c r="B337" s="1"/>
    </row>
    <row r="338" spans="1:2" ht="12.75">
      <c r="A338" s="1"/>
      <c r="B338" s="1"/>
    </row>
    <row r="339" spans="1:2" ht="12.75">
      <c r="A339" s="1"/>
      <c r="B339" s="1"/>
    </row>
    <row r="340" spans="1:2" ht="12.75">
      <c r="A340" s="1"/>
      <c r="B340" s="1"/>
    </row>
    <row r="341" spans="1:2" ht="12.75">
      <c r="A341" s="1"/>
      <c r="B341" s="1"/>
    </row>
    <row r="342" spans="1:2" ht="12.75">
      <c r="A342" s="1"/>
      <c r="B342" s="1"/>
    </row>
    <row r="343" spans="1:2" ht="12.75">
      <c r="A343" s="1"/>
      <c r="B343" s="1"/>
    </row>
    <row r="344" spans="1:2" ht="12.75">
      <c r="A344" s="1"/>
      <c r="B344" s="1"/>
    </row>
    <row r="345" spans="1:2" ht="12.75">
      <c r="A345" s="1"/>
      <c r="B345" s="1"/>
    </row>
    <row r="346" spans="1:2" ht="12.75">
      <c r="A346" s="1"/>
      <c r="B346" s="1"/>
    </row>
    <row r="347" spans="1:2" ht="12.75">
      <c r="A347" s="1"/>
      <c r="B347" s="1"/>
    </row>
    <row r="348" spans="1:2" ht="12.75">
      <c r="A348" s="1"/>
      <c r="B348" s="1"/>
    </row>
    <row r="349" spans="1:2" ht="12.75">
      <c r="A349" s="1"/>
      <c r="B349" s="1"/>
    </row>
    <row r="350" spans="1:2" ht="12.75">
      <c r="A350" s="1"/>
      <c r="B350" s="1"/>
    </row>
    <row r="351" spans="1:2" ht="12.75">
      <c r="A351" s="1"/>
      <c r="B351" s="1"/>
    </row>
    <row r="352" spans="1:2" ht="12.75">
      <c r="A352" s="1"/>
      <c r="B352" s="1"/>
    </row>
    <row r="353" spans="1:2" ht="12.75">
      <c r="A353" s="1"/>
      <c r="B353" s="1"/>
    </row>
    <row r="354" spans="1:2" ht="12.75">
      <c r="A354" s="1"/>
      <c r="B354" s="1"/>
    </row>
    <row r="355" spans="1:2" ht="12.75">
      <c r="A355" s="1"/>
      <c r="B355" s="1"/>
    </row>
    <row r="356" spans="1:2" ht="12.75">
      <c r="A356" s="1"/>
      <c r="B356" s="1"/>
    </row>
    <row r="357" spans="1:2" ht="12.75">
      <c r="A357" s="1"/>
      <c r="B357" s="1"/>
    </row>
    <row r="358" spans="1:2" ht="12.75">
      <c r="A358" s="7"/>
      <c r="B358" s="1"/>
    </row>
    <row r="359" spans="1:2" ht="12.75">
      <c r="A359" s="7"/>
      <c r="B359" s="1"/>
    </row>
    <row r="360" spans="1:2" ht="12.75">
      <c r="A360" s="7"/>
      <c r="B360" s="1"/>
    </row>
    <row r="361" spans="1:2" ht="12.75">
      <c r="A361" s="7"/>
      <c r="B361" s="1"/>
    </row>
    <row r="362" spans="1:2" ht="12.75">
      <c r="A362" s="7"/>
      <c r="B362" s="1"/>
    </row>
    <row r="363" spans="1:2" ht="12.75">
      <c r="A363" s="7"/>
      <c r="B363" s="1"/>
    </row>
    <row r="364" spans="1:2" ht="12.75">
      <c r="A364" s="7"/>
      <c r="B364" s="1"/>
    </row>
    <row r="365" spans="1:2" ht="12.75">
      <c r="A365" s="7"/>
      <c r="B365" s="1"/>
    </row>
    <row r="366" spans="1:2" ht="12.75">
      <c r="A366" s="7"/>
      <c r="B366" s="1"/>
    </row>
    <row r="367" spans="1:2" ht="12.75">
      <c r="A367" s="7"/>
      <c r="B367" s="1"/>
    </row>
    <row r="368" spans="1:2" ht="12.75">
      <c r="A368" s="7"/>
      <c r="B368" s="1"/>
    </row>
    <row r="369" spans="1:2" ht="12.75">
      <c r="A369" s="7"/>
      <c r="B369" s="1"/>
    </row>
    <row r="370" spans="1:2" ht="12.75">
      <c r="A370" s="7"/>
      <c r="B370" s="1"/>
    </row>
    <row r="371" spans="1:2" ht="12.75">
      <c r="A371" s="7"/>
      <c r="B371" s="1"/>
    </row>
    <row r="372" spans="1:2" ht="12.75">
      <c r="A372" s="7"/>
      <c r="B372" s="1"/>
    </row>
    <row r="373" spans="1:2" ht="12.75">
      <c r="A373" s="7"/>
      <c r="B373" s="1"/>
    </row>
    <row r="374" spans="1:2" ht="12.75">
      <c r="A374" s="7"/>
      <c r="B374" s="1"/>
    </row>
    <row r="375" spans="1:2" ht="12.75">
      <c r="A375" s="7"/>
      <c r="B375" s="1"/>
    </row>
    <row r="376" spans="1:2" ht="12.75">
      <c r="A376" s="7"/>
      <c r="B376" s="1"/>
    </row>
    <row r="377" spans="1:2" ht="12.75">
      <c r="A377" s="7"/>
      <c r="B377" s="1"/>
    </row>
    <row r="378" spans="1:2" ht="12.75">
      <c r="A378" s="7"/>
      <c r="B378" s="1"/>
    </row>
    <row r="379" spans="1:2" ht="12.75">
      <c r="A379" s="7"/>
      <c r="B379" s="1"/>
    </row>
    <row r="380" spans="1:2" ht="12.75">
      <c r="A380" s="7"/>
      <c r="B380" s="1"/>
    </row>
    <row r="381" spans="1:2" ht="12.75">
      <c r="A381" s="7"/>
      <c r="B381" s="1"/>
    </row>
    <row r="382" spans="1:2" ht="12.75">
      <c r="A382" s="7"/>
      <c r="B382" s="1"/>
    </row>
    <row r="383" spans="1:2" ht="12.75">
      <c r="A383" s="7"/>
      <c r="B383" s="1"/>
    </row>
    <row r="384" spans="1:2" ht="12.75">
      <c r="A384" s="7"/>
      <c r="B384" s="1"/>
    </row>
    <row r="385" spans="1:2" ht="12.75">
      <c r="A385" s="7"/>
      <c r="B385" s="1"/>
    </row>
    <row r="386" spans="1:2" ht="12.75">
      <c r="A386" s="7"/>
      <c r="B386" s="1"/>
    </row>
    <row r="387" spans="1:2" ht="12.75">
      <c r="A387" s="7"/>
      <c r="B387" s="1"/>
    </row>
    <row r="388" spans="1:2" ht="12.75">
      <c r="A388" s="7"/>
      <c r="B388" s="1"/>
    </row>
    <row r="389" spans="1:2" ht="12.75">
      <c r="A389" s="7"/>
      <c r="B389" s="1"/>
    </row>
    <row r="390" spans="1:2" ht="12.75">
      <c r="A390" s="7"/>
      <c r="B390" s="1"/>
    </row>
    <row r="391" spans="1:2" ht="12.75">
      <c r="A391" s="7"/>
      <c r="B391" s="1"/>
    </row>
    <row r="392" spans="1:2" ht="12.75">
      <c r="A392" s="7"/>
      <c r="B392" s="1"/>
    </row>
    <row r="393" spans="1:2" ht="12.75">
      <c r="A393" s="7"/>
      <c r="B393" s="1"/>
    </row>
    <row r="394" spans="1:2" ht="12.75">
      <c r="A394" s="1"/>
      <c r="B394" s="3"/>
    </row>
    <row r="395" spans="1:2" ht="12.75">
      <c r="A395" s="1"/>
      <c r="B395" s="3"/>
    </row>
    <row r="396" spans="1:2" ht="12.75">
      <c r="A396" s="1"/>
      <c r="B396" s="3"/>
    </row>
    <row r="397" spans="1:2" ht="12.75">
      <c r="A397" s="1"/>
      <c r="B397" s="3"/>
    </row>
    <row r="398" spans="1:2" ht="12.75">
      <c r="A398" s="1"/>
      <c r="B398" s="3"/>
    </row>
    <row r="399" spans="1:2" ht="12.75">
      <c r="A399" s="1"/>
      <c r="B399" s="3"/>
    </row>
    <row r="400" spans="1:2" ht="12.75">
      <c r="A400" s="1"/>
      <c r="B400" s="3"/>
    </row>
    <row r="401" spans="1:2" ht="12.75">
      <c r="A401" s="1"/>
      <c r="B401" s="3"/>
    </row>
    <row r="402" spans="1:2" ht="12.75">
      <c r="A402" s="1"/>
      <c r="B402" s="3"/>
    </row>
    <row r="403" spans="1:2" ht="12.75">
      <c r="A403" s="1"/>
      <c r="B403" s="3"/>
    </row>
    <row r="404" spans="1:2" ht="12.75">
      <c r="A404" s="1"/>
      <c r="B404" s="3"/>
    </row>
    <row r="405" spans="1:2" ht="12.75">
      <c r="A405" s="1"/>
      <c r="B405" s="3"/>
    </row>
    <row r="406" spans="1:2" ht="12.75">
      <c r="A406" s="1"/>
      <c r="B406" s="3"/>
    </row>
    <row r="407" spans="1:2" ht="12.75">
      <c r="A407" s="1"/>
      <c r="B407" s="3"/>
    </row>
    <row r="408" spans="1:2" ht="12.75">
      <c r="A408" s="1"/>
      <c r="B408" s="3"/>
    </row>
    <row r="409" spans="1:2" ht="12.75">
      <c r="A409" s="1"/>
      <c r="B409" s="3"/>
    </row>
    <row r="410" spans="1:2" ht="12.75">
      <c r="A410" s="1"/>
      <c r="B410" s="3"/>
    </row>
    <row r="411" spans="1:2" ht="12.75">
      <c r="A411" s="1"/>
      <c r="B411" s="3"/>
    </row>
    <row r="412" spans="1:2" ht="12.75">
      <c r="A412" s="1"/>
      <c r="B412" s="3"/>
    </row>
    <row r="413" spans="1:2" ht="12.75">
      <c r="A413" s="1"/>
      <c r="B413" s="3"/>
    </row>
    <row r="414" spans="1:2" ht="12.75">
      <c r="A414" s="1"/>
      <c r="B414" s="3"/>
    </row>
    <row r="415" spans="1:2" ht="12.75">
      <c r="A415" s="1"/>
      <c r="B415" s="3"/>
    </row>
    <row r="416" spans="1:2" ht="12.75">
      <c r="A416" s="1"/>
      <c r="B416" s="3"/>
    </row>
    <row r="417" spans="1:2" ht="12.75">
      <c r="A417" s="1"/>
      <c r="B417" s="3"/>
    </row>
    <row r="418" spans="1:2" ht="12.75">
      <c r="A418" s="1"/>
      <c r="B418" s="3"/>
    </row>
    <row r="419" spans="1:2" ht="12.75">
      <c r="A419" s="1"/>
      <c r="B419" s="3"/>
    </row>
    <row r="420" spans="1:2" ht="12.75">
      <c r="A420" s="1"/>
      <c r="B420" s="3"/>
    </row>
    <row r="421" spans="1:2" ht="12.75">
      <c r="A421" s="1"/>
      <c r="B421" s="3"/>
    </row>
    <row r="422" spans="1:2" ht="12.75">
      <c r="A422" s="1"/>
      <c r="B422" s="3"/>
    </row>
    <row r="423" spans="1:2" ht="12.75">
      <c r="A423" s="1"/>
      <c r="B423" s="3"/>
    </row>
    <row r="424" spans="1:2" ht="12.75">
      <c r="A424" s="1"/>
      <c r="B424" s="3"/>
    </row>
    <row r="425" spans="1:2" ht="12.75">
      <c r="A425" s="1"/>
      <c r="B425" s="3"/>
    </row>
    <row r="426" spans="1:2" ht="12.75">
      <c r="A426" s="1"/>
      <c r="B426" s="3"/>
    </row>
    <row r="427" spans="1:2" ht="12.75">
      <c r="A427" s="1"/>
      <c r="B427" s="3"/>
    </row>
    <row r="428" spans="1:2" ht="12.75">
      <c r="A428" s="1"/>
      <c r="B428" s="3"/>
    </row>
    <row r="429" spans="1:2" ht="12.75">
      <c r="A429" s="1"/>
      <c r="B429" s="3"/>
    </row>
    <row r="430" spans="1:2" ht="12.75">
      <c r="A430" s="1"/>
      <c r="B430" s="3"/>
    </row>
    <row r="431" spans="1:2" ht="12.75">
      <c r="A431" s="1"/>
      <c r="B431" s="3"/>
    </row>
    <row r="432" spans="1:2" ht="12.75">
      <c r="A432" s="1"/>
      <c r="B432" s="3"/>
    </row>
    <row r="433" spans="1:2" ht="12.75">
      <c r="A433" s="1"/>
      <c r="B433" s="3"/>
    </row>
    <row r="434" spans="1:2" ht="12.75">
      <c r="A434" s="1"/>
      <c r="B434" s="3"/>
    </row>
    <row r="435" spans="1:2" ht="12.75">
      <c r="A435" s="1"/>
      <c r="B435" s="3"/>
    </row>
    <row r="436" spans="1:2" ht="12.75">
      <c r="A436" s="1"/>
      <c r="B436" s="3"/>
    </row>
    <row r="437" spans="1:2" ht="12.75">
      <c r="A437" s="1"/>
      <c r="B437" s="3"/>
    </row>
    <row r="438" spans="1:2" ht="12.75">
      <c r="A438" s="1"/>
      <c r="B438" s="3"/>
    </row>
    <row r="439" spans="1:2" ht="12.75">
      <c r="A439" s="1"/>
      <c r="B439" s="3"/>
    </row>
    <row r="440" spans="1:2" ht="12.75">
      <c r="A440" s="1"/>
      <c r="B440" s="3"/>
    </row>
    <row r="441" spans="1:2" ht="12.75">
      <c r="A441" s="1"/>
      <c r="B441" s="3"/>
    </row>
    <row r="442" spans="1:2" ht="12.75">
      <c r="A442" s="1"/>
      <c r="B442" s="3"/>
    </row>
    <row r="443" spans="1:2" ht="12.75">
      <c r="A443" s="1"/>
      <c r="B443" s="3"/>
    </row>
    <row r="444" spans="1:2" ht="12.75">
      <c r="A444" s="1"/>
      <c r="B444" s="3"/>
    </row>
    <row r="445" spans="1:2" ht="12.75">
      <c r="A445" s="1"/>
      <c r="B445" s="3"/>
    </row>
    <row r="446" spans="1:2" ht="12.75">
      <c r="A446" s="1"/>
      <c r="B446" s="3"/>
    </row>
    <row r="447" spans="1:2" ht="12.75">
      <c r="A447" s="1"/>
      <c r="B447" s="3"/>
    </row>
    <row r="448" spans="1:2" ht="12.75">
      <c r="A448" s="1"/>
      <c r="B448" s="3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A1" sqref="A1"/>
    </sheetView>
  </sheetViews>
  <sheetFormatPr defaultColWidth="9.140625" defaultRowHeight="12.75"/>
  <cols>
    <col min="1" max="1" width="35.7109375" style="0" customWidth="1"/>
  </cols>
  <sheetData>
    <row r="1" ht="12.75">
      <c r="A1" t="s">
        <v>76</v>
      </c>
    </row>
    <row r="3" spans="1:5" ht="12.75">
      <c r="A3" t="s">
        <v>77</v>
      </c>
      <c r="D3">
        <v>0.178</v>
      </c>
      <c r="E3" t="s">
        <v>80</v>
      </c>
    </row>
    <row r="4" spans="1:5" ht="12.75">
      <c r="A4" t="s">
        <v>79</v>
      </c>
      <c r="D4">
        <v>0.14</v>
      </c>
      <c r="E4" t="s">
        <v>80</v>
      </c>
    </row>
    <row r="5" spans="1:5" ht="12.75">
      <c r="A5" t="s">
        <v>79</v>
      </c>
      <c r="D5">
        <v>0.28</v>
      </c>
      <c r="E5" t="s">
        <v>48</v>
      </c>
    </row>
    <row r="6" spans="1:5" ht="12.75">
      <c r="A6" t="s">
        <v>78</v>
      </c>
      <c r="D6">
        <v>0.14</v>
      </c>
      <c r="E6" t="s">
        <v>80</v>
      </c>
    </row>
    <row r="7" spans="1:5" ht="12.75">
      <c r="A7" t="s">
        <v>78</v>
      </c>
      <c r="D7">
        <v>0.35</v>
      </c>
      <c r="E7" t="s">
        <v>48</v>
      </c>
    </row>
    <row r="8" spans="1:5" ht="12.75">
      <c r="A8" t="s">
        <v>81</v>
      </c>
      <c r="D8">
        <v>2.53</v>
      </c>
      <c r="E8" t="s">
        <v>48</v>
      </c>
    </row>
    <row r="9" spans="1:5" ht="12.75">
      <c r="A9" t="s">
        <v>85</v>
      </c>
      <c r="D9">
        <v>1.24</v>
      </c>
      <c r="E9" t="s">
        <v>48</v>
      </c>
    </row>
    <row r="10" ht="12.75">
      <c r="A10" t="s">
        <v>84</v>
      </c>
    </row>
    <row r="57" ht="12.75">
      <c r="H57" t="s">
        <v>82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dcterms:modified xsi:type="dcterms:W3CDTF">2005-03-07T04:53:07Z</dcterms:modified>
  <cp:category/>
  <cp:version/>
  <cp:contentType/>
  <cp:contentStatus/>
</cp:coreProperties>
</file>